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жен3 84-104" sheetId="1" r:id="rId1"/>
  </sheets>
  <definedNames/>
  <calcPr fullCalcOnLoad="1"/>
</workbook>
</file>

<file path=xl/sharedStrings.xml><?xml version="1.0" encoding="utf-8"?>
<sst xmlns="http://schemas.openxmlformats.org/spreadsheetml/2006/main" count="188" uniqueCount="67">
  <si>
    <t>Абсолютные величины измерений типовых фигур женщин 3-й полнотной группы (обхваты груди 84-104 см)</t>
  </si>
  <si>
    <t>Наименование измерения</t>
  </si>
  <si>
    <t>Условное обозначение измерения</t>
  </si>
  <si>
    <t>Рост,см</t>
  </si>
  <si>
    <t>Величина измерения типовой фигуры, см</t>
  </si>
  <si>
    <t>Разность измерений между смежными размерами, см</t>
  </si>
  <si>
    <t>С обхватом груди, см</t>
  </si>
  <si>
    <t>С обхватом бедер, см</t>
  </si>
  <si>
    <t>по обхватам груди</t>
  </si>
  <si>
    <t>по ростам</t>
  </si>
  <si>
    <t>Плечевые изделия</t>
  </si>
  <si>
    <t>Рост</t>
  </si>
  <si>
    <t>Р</t>
  </si>
  <si>
    <t>-</t>
  </si>
  <si>
    <t>Полуобхват шеи</t>
  </si>
  <si>
    <r>
      <t>С</t>
    </r>
    <r>
      <rPr>
        <b/>
        <vertAlign val="subscript"/>
        <sz val="10"/>
        <rFont val="Arial Cyr"/>
        <family val="0"/>
      </rPr>
      <t>Ш</t>
    </r>
  </si>
  <si>
    <t>Полуобхват груди первый</t>
  </si>
  <si>
    <r>
      <t>С</t>
    </r>
    <r>
      <rPr>
        <b/>
        <vertAlign val="subscript"/>
        <sz val="10"/>
        <rFont val="Arial Cyr"/>
        <family val="0"/>
      </rPr>
      <t>ГI</t>
    </r>
  </si>
  <si>
    <t>Полуобхват груди второй</t>
  </si>
  <si>
    <r>
      <t>С</t>
    </r>
    <r>
      <rPr>
        <b/>
        <vertAlign val="subscript"/>
        <sz val="10"/>
        <rFont val="Arial Cyr"/>
        <family val="0"/>
      </rPr>
      <t>ГII</t>
    </r>
  </si>
  <si>
    <t>146-164</t>
  </si>
  <si>
    <t>Полуобхват груди третий</t>
  </si>
  <si>
    <r>
      <t>С</t>
    </r>
    <r>
      <rPr>
        <b/>
        <vertAlign val="subscript"/>
        <sz val="10"/>
        <rFont val="Arial Cyr"/>
        <family val="0"/>
      </rPr>
      <t>ГIIII</t>
    </r>
  </si>
  <si>
    <t>Полуобхват талии</t>
  </si>
  <si>
    <r>
      <t>С</t>
    </r>
    <r>
      <rPr>
        <b/>
        <vertAlign val="subscript"/>
        <sz val="10"/>
        <rFont val="Arial Cyr"/>
        <family val="0"/>
      </rPr>
      <t>Т</t>
    </r>
  </si>
  <si>
    <t>Полуобхват бедер</t>
  </si>
  <si>
    <r>
      <t>С</t>
    </r>
    <r>
      <rPr>
        <b/>
        <vertAlign val="subscript"/>
        <sz val="10"/>
        <rFont val="Arial Cyr"/>
        <family val="0"/>
      </rPr>
      <t>Б</t>
    </r>
  </si>
  <si>
    <t>Ширина груди</t>
  </si>
  <si>
    <r>
      <t>Ш</t>
    </r>
    <r>
      <rPr>
        <b/>
        <vertAlign val="subscript"/>
        <sz val="10"/>
        <rFont val="Arial Cyr"/>
        <family val="0"/>
      </rPr>
      <t>Г</t>
    </r>
  </si>
  <si>
    <t>Расстояние от линии талии сзади до высшей точки проектируемого плечевого шва у основания шеи</t>
  </si>
  <si>
    <r>
      <t>Д</t>
    </r>
    <r>
      <rPr>
        <b/>
        <vertAlign val="subscript"/>
        <sz val="10"/>
        <rFont val="Arial Cyr"/>
        <family val="0"/>
      </rPr>
      <t>ТСII</t>
    </r>
  </si>
  <si>
    <t>Расстояние от высшей точки проектируемого плечевого шва у основания шеи до линии талии спереди</t>
  </si>
  <si>
    <r>
      <t>Д</t>
    </r>
    <r>
      <rPr>
        <b/>
        <vertAlign val="subscript"/>
        <sz val="10"/>
        <rFont val="Arial Cyr"/>
        <family val="0"/>
      </rPr>
      <t>ТПII</t>
    </r>
  </si>
  <si>
    <t>Высота груди</t>
  </si>
  <si>
    <r>
      <t>В</t>
    </r>
    <r>
      <rPr>
        <b/>
        <vertAlign val="subscript"/>
        <sz val="10"/>
        <rFont val="Arial Cyr"/>
        <family val="0"/>
      </rPr>
      <t>ГII</t>
    </r>
  </si>
  <si>
    <t>Расстояние от высшей точки проектируемого плечевого шва у основания шеи до уровня задних углов подмышечных впадин</t>
  </si>
  <si>
    <r>
      <t>В</t>
    </r>
    <r>
      <rPr>
        <b/>
        <vertAlign val="subscript"/>
        <sz val="10"/>
        <rFont val="Arial Cyr"/>
        <family val="0"/>
      </rPr>
      <t>ПРЗII</t>
    </r>
  </si>
  <si>
    <t>Высота плеча косая</t>
  </si>
  <si>
    <r>
      <t>В</t>
    </r>
    <r>
      <rPr>
        <b/>
        <vertAlign val="subscript"/>
        <sz val="10"/>
        <rFont val="Arial Cyr"/>
        <family val="0"/>
      </rPr>
      <t>ПКII</t>
    </r>
  </si>
  <si>
    <t>Ширина спины</t>
  </si>
  <si>
    <r>
      <t>Ш</t>
    </r>
    <r>
      <rPr>
        <b/>
        <vertAlign val="subscript"/>
        <sz val="10"/>
        <rFont val="Arial Cyr"/>
        <family val="0"/>
      </rPr>
      <t>С</t>
    </r>
  </si>
  <si>
    <t>Ширина плечевого ската</t>
  </si>
  <si>
    <r>
      <t>Ш</t>
    </r>
    <r>
      <rPr>
        <b/>
        <vertAlign val="subscript"/>
        <sz val="10"/>
        <rFont val="Arial Cyr"/>
        <family val="0"/>
      </rPr>
      <t>П</t>
    </r>
  </si>
  <si>
    <t>Обхват плеча</t>
  </si>
  <si>
    <r>
      <t>О</t>
    </r>
    <r>
      <rPr>
        <b/>
        <vertAlign val="subscript"/>
        <sz val="10"/>
        <rFont val="Arial Cyr"/>
        <family val="0"/>
      </rPr>
      <t>П</t>
    </r>
  </si>
  <si>
    <t>Обхват запястья</t>
  </si>
  <si>
    <r>
      <t>О</t>
    </r>
    <r>
      <rPr>
        <b/>
        <vertAlign val="subscript"/>
        <sz val="10"/>
        <rFont val="Arial Cyr"/>
        <family val="0"/>
      </rPr>
      <t>ЗАП</t>
    </r>
  </si>
  <si>
    <t>Глубина талии первая</t>
  </si>
  <si>
    <r>
      <t>Г</t>
    </r>
    <r>
      <rPr>
        <b/>
        <vertAlign val="subscript"/>
        <sz val="10"/>
        <rFont val="Arial Cyr"/>
        <family val="0"/>
      </rPr>
      <t>ТI</t>
    </r>
  </si>
  <si>
    <t>Глубина талии вторая</t>
  </si>
  <si>
    <r>
      <t>Г</t>
    </r>
    <r>
      <rPr>
        <b/>
        <vertAlign val="subscript"/>
        <sz val="10"/>
        <rFont val="Arial Cyr"/>
        <family val="0"/>
      </rPr>
      <t>ТII</t>
    </r>
  </si>
  <si>
    <t>Поясные изделия</t>
  </si>
  <si>
    <t>Расстояние от линии талии до пола сбоку</t>
  </si>
  <si>
    <r>
      <t>Д</t>
    </r>
    <r>
      <rPr>
        <b/>
        <vertAlign val="subscript"/>
        <sz val="10"/>
        <rFont val="Arial Cyr"/>
        <family val="0"/>
      </rPr>
      <t>СБ</t>
    </r>
  </si>
  <si>
    <t>Расстояние от линии талии до колена</t>
  </si>
  <si>
    <r>
      <t>Д</t>
    </r>
    <r>
      <rPr>
        <b/>
        <vertAlign val="subscript"/>
        <sz val="10"/>
        <rFont val="Arial Cyr"/>
        <family val="0"/>
      </rPr>
      <t>ТК</t>
    </r>
  </si>
  <si>
    <t>Расстояние от линии талии до плоскости сидения</t>
  </si>
  <si>
    <r>
      <t>Д</t>
    </r>
    <r>
      <rPr>
        <b/>
        <vertAlign val="subscript"/>
        <sz val="10"/>
        <rFont val="Arial Cyr"/>
        <family val="0"/>
      </rPr>
      <t>С</t>
    </r>
  </si>
  <si>
    <t>Выступ ягодиц относительно талии</t>
  </si>
  <si>
    <r>
      <t>В</t>
    </r>
    <r>
      <rPr>
        <b/>
        <vertAlign val="subscript"/>
        <sz val="10"/>
        <rFont val="Arial Cyr"/>
        <family val="0"/>
      </rPr>
      <t>ЯТ</t>
    </r>
  </si>
  <si>
    <t>Выступ бока относительно талии</t>
  </si>
  <si>
    <r>
      <t>В</t>
    </r>
    <r>
      <rPr>
        <b/>
        <vertAlign val="subscript"/>
        <sz val="10"/>
        <rFont val="Arial Cyr"/>
        <family val="0"/>
      </rPr>
      <t>БТ</t>
    </r>
  </si>
  <si>
    <t>Выступ живота относительно талии</t>
  </si>
  <si>
    <r>
      <t>В</t>
    </r>
    <r>
      <rPr>
        <b/>
        <vertAlign val="subscript"/>
        <sz val="10"/>
        <rFont val="Arial Cyr"/>
        <family val="0"/>
      </rPr>
      <t>ЖТ</t>
    </r>
  </si>
  <si>
    <t>Обхват бедра</t>
  </si>
  <si>
    <r>
      <t>О</t>
    </r>
    <r>
      <rPr>
        <b/>
        <vertAlign val="subscript"/>
        <sz val="10"/>
        <rFont val="Arial Cyr"/>
        <family val="0"/>
      </rPr>
      <t>БЕД</t>
    </r>
  </si>
  <si>
    <t>Смирнова Н.И., Конопальцева Н.М. "Проектирование конструкций швейных изделий для индивидуального потребителя. 2005 ФОРУМ-ИНФРА-М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</si>
</sst>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4">
    <font>
      <sz val="10"/>
      <name val="Arial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vertAlign val="subscript"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88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88" fontId="2" fillId="2" borderId="2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distributed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188" fontId="0" fillId="0" borderId="2" xfId="0" applyNumberFormat="1" applyBorder="1" applyAlignment="1">
      <alignment horizontal="center"/>
    </xf>
    <xf numFmtId="188" fontId="0" fillId="0" borderId="2" xfId="0" applyNumberFormat="1" applyBorder="1" applyAlignment="1">
      <alignment horizontal="center" vertical="center"/>
    </xf>
    <xf numFmtId="188" fontId="0" fillId="0" borderId="2" xfId="0" applyNumberForma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188" fontId="0" fillId="0" borderId="0" xfId="0" applyNumberFormat="1" applyAlignment="1">
      <alignment/>
    </xf>
    <xf numFmtId="188" fontId="0" fillId="0" borderId="0" xfId="0" applyNumberFormat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2"/>
  <sheetViews>
    <sheetView tabSelected="1" workbookViewId="0" topLeftCell="A1">
      <selection activeCell="A8" sqref="A8:A11"/>
    </sheetView>
  </sheetViews>
  <sheetFormatPr defaultColWidth="9.140625" defaultRowHeight="12.75"/>
  <cols>
    <col min="1" max="1" width="35.7109375" style="0" customWidth="1"/>
    <col min="2" max="2" width="11.7109375" style="0" customWidth="1"/>
    <col min="3" max="11" width="9.7109375" style="20" customWidth="1"/>
  </cols>
  <sheetData>
    <row r="1" spans="1:13" ht="13.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</row>
    <row r="2" spans="1:11" ht="17.25" customHeight="1" thickBot="1">
      <c r="A2" s="3" t="s">
        <v>1</v>
      </c>
      <c r="B2" s="3" t="s">
        <v>2</v>
      </c>
      <c r="C2" s="4" t="s">
        <v>3</v>
      </c>
      <c r="D2" s="4" t="s">
        <v>4</v>
      </c>
      <c r="E2" s="4"/>
      <c r="F2" s="4"/>
      <c r="G2" s="4"/>
      <c r="H2" s="4"/>
      <c r="I2" s="4"/>
      <c r="J2" s="4" t="s">
        <v>5</v>
      </c>
      <c r="K2" s="4"/>
    </row>
    <row r="3" spans="1:11" ht="17.25" customHeight="1" thickBot="1">
      <c r="A3" s="5"/>
      <c r="B3" s="5"/>
      <c r="C3" s="4"/>
      <c r="D3" s="4" t="s">
        <v>6</v>
      </c>
      <c r="E3" s="4"/>
      <c r="F3" s="4"/>
      <c r="G3" s="4"/>
      <c r="H3" s="4"/>
      <c r="I3" s="4"/>
      <c r="J3" s="4"/>
      <c r="K3" s="4"/>
    </row>
    <row r="4" spans="1:11" ht="17.25" customHeight="1" thickBot="1">
      <c r="A4" s="5"/>
      <c r="B4" s="5"/>
      <c r="C4" s="4"/>
      <c r="D4" s="6">
        <v>84</v>
      </c>
      <c r="E4" s="6">
        <v>88</v>
      </c>
      <c r="F4" s="6">
        <v>92</v>
      </c>
      <c r="G4" s="6">
        <v>96</v>
      </c>
      <c r="H4" s="6">
        <v>100</v>
      </c>
      <c r="I4" s="6">
        <v>104</v>
      </c>
      <c r="J4" s="4"/>
      <c r="K4" s="4"/>
    </row>
    <row r="5" spans="1:11" ht="17.25" customHeight="1" thickBot="1">
      <c r="A5" s="5"/>
      <c r="B5" s="5"/>
      <c r="C5" s="4"/>
      <c r="D5" s="4" t="s">
        <v>7</v>
      </c>
      <c r="E5" s="4"/>
      <c r="F5" s="4"/>
      <c r="G5" s="4"/>
      <c r="H5" s="4"/>
      <c r="I5" s="4"/>
      <c r="J5" s="4" t="s">
        <v>8</v>
      </c>
      <c r="K5" s="4" t="s">
        <v>9</v>
      </c>
    </row>
    <row r="6" spans="1:11" ht="17.25" customHeight="1" thickBot="1">
      <c r="A6" s="7"/>
      <c r="B6" s="7"/>
      <c r="C6" s="4"/>
      <c r="D6" s="6">
        <v>92</v>
      </c>
      <c r="E6" s="6">
        <v>96</v>
      </c>
      <c r="F6" s="6">
        <v>100</v>
      </c>
      <c r="G6" s="6">
        <v>104</v>
      </c>
      <c r="H6" s="6">
        <v>108</v>
      </c>
      <c r="I6" s="6">
        <v>112</v>
      </c>
      <c r="J6" s="4"/>
      <c r="K6" s="4"/>
    </row>
    <row r="7" spans="1:11" ht="13.5" thickBot="1">
      <c r="A7" s="8" t="s">
        <v>10</v>
      </c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19.5" customHeight="1" thickBot="1">
      <c r="A8" s="9" t="s">
        <v>11</v>
      </c>
      <c r="B8" s="10" t="s">
        <v>12</v>
      </c>
      <c r="C8" s="11">
        <v>146</v>
      </c>
      <c r="D8" s="12" t="s">
        <v>13</v>
      </c>
      <c r="E8" s="12">
        <v>146</v>
      </c>
      <c r="F8" s="12" t="s">
        <v>13</v>
      </c>
      <c r="G8" s="12" t="s">
        <v>13</v>
      </c>
      <c r="H8" s="12" t="s">
        <v>13</v>
      </c>
      <c r="I8" s="12" t="s">
        <v>13</v>
      </c>
      <c r="J8" s="13">
        <v>0</v>
      </c>
      <c r="K8" s="13">
        <v>6</v>
      </c>
    </row>
    <row r="9" spans="1:11" ht="19.5" customHeight="1" thickBot="1">
      <c r="A9" s="9"/>
      <c r="B9" s="10"/>
      <c r="C9" s="11">
        <v>152</v>
      </c>
      <c r="D9" s="11">
        <v>152</v>
      </c>
      <c r="E9" s="11">
        <v>152</v>
      </c>
      <c r="F9" s="11">
        <v>152</v>
      </c>
      <c r="G9" s="11">
        <v>152</v>
      </c>
      <c r="H9" s="11">
        <v>152</v>
      </c>
      <c r="I9" s="11">
        <v>152</v>
      </c>
      <c r="J9" s="13"/>
      <c r="K9" s="13"/>
    </row>
    <row r="10" spans="1:11" ht="19.5" customHeight="1" thickBot="1">
      <c r="A10" s="9"/>
      <c r="B10" s="10"/>
      <c r="C10" s="11">
        <v>158</v>
      </c>
      <c r="D10" s="11">
        <v>158</v>
      </c>
      <c r="E10" s="11">
        <v>158</v>
      </c>
      <c r="F10" s="11">
        <v>158</v>
      </c>
      <c r="G10" s="11">
        <v>158</v>
      </c>
      <c r="H10" s="11">
        <v>158</v>
      </c>
      <c r="I10" s="11">
        <v>158</v>
      </c>
      <c r="J10" s="13"/>
      <c r="K10" s="13"/>
    </row>
    <row r="11" spans="1:11" ht="19.5" customHeight="1" thickBot="1">
      <c r="A11" s="9"/>
      <c r="B11" s="10"/>
      <c r="C11" s="11">
        <v>164</v>
      </c>
      <c r="D11" s="11">
        <v>164</v>
      </c>
      <c r="E11" s="11">
        <v>164</v>
      </c>
      <c r="F11" s="11">
        <v>164</v>
      </c>
      <c r="G11" s="11">
        <v>164</v>
      </c>
      <c r="H11" s="11">
        <v>164</v>
      </c>
      <c r="I11" s="11">
        <v>164</v>
      </c>
      <c r="J11" s="13"/>
      <c r="K11" s="13"/>
    </row>
    <row r="12" spans="1:11" ht="19.5" customHeight="1" thickBot="1">
      <c r="A12" s="9" t="s">
        <v>14</v>
      </c>
      <c r="B12" s="10" t="s">
        <v>15</v>
      </c>
      <c r="C12" s="11">
        <v>146</v>
      </c>
      <c r="D12" s="12" t="s">
        <v>13</v>
      </c>
      <c r="E12" s="11">
        <v>17.6</v>
      </c>
      <c r="F12" s="12" t="s">
        <v>13</v>
      </c>
      <c r="G12" s="12" t="s">
        <v>13</v>
      </c>
      <c r="H12" s="12" t="s">
        <v>13</v>
      </c>
      <c r="I12" s="12" t="s">
        <v>13</v>
      </c>
      <c r="J12" s="13">
        <v>0.4</v>
      </c>
      <c r="K12" s="13">
        <v>0.1</v>
      </c>
    </row>
    <row r="13" spans="1:11" ht="19.5" customHeight="1" thickBot="1">
      <c r="A13" s="9"/>
      <c r="B13" s="10"/>
      <c r="C13" s="11">
        <v>152</v>
      </c>
      <c r="D13" s="11">
        <v>17.3</v>
      </c>
      <c r="E13" s="11">
        <f>SUM(E12,0.1)</f>
        <v>17.700000000000003</v>
      </c>
      <c r="F13" s="11">
        <f>SUM(E13,0.4)</f>
        <v>18.1</v>
      </c>
      <c r="G13" s="11">
        <f>SUM(F13,0.4)</f>
        <v>18.5</v>
      </c>
      <c r="H13" s="11">
        <f>SUM(G13,0.4)</f>
        <v>18.9</v>
      </c>
      <c r="I13" s="11">
        <f>SUM(H13,0.4)</f>
        <v>19.299999999999997</v>
      </c>
      <c r="J13" s="13"/>
      <c r="K13" s="13"/>
    </row>
    <row r="14" spans="1:11" ht="19.5" customHeight="1" thickBot="1">
      <c r="A14" s="9"/>
      <c r="B14" s="10"/>
      <c r="C14" s="11">
        <v>158</v>
      </c>
      <c r="D14" s="11">
        <f>SUM(D13,0.1)</f>
        <v>17.400000000000002</v>
      </c>
      <c r="E14" s="11">
        <f>SUM(E13,0.1)</f>
        <v>17.800000000000004</v>
      </c>
      <c r="F14" s="11">
        <f>SUM(F13,0.1)</f>
        <v>18.200000000000003</v>
      </c>
      <c r="G14" s="11">
        <f>SUM(F14,0.4)</f>
        <v>18.6</v>
      </c>
      <c r="H14" s="11">
        <f>SUM(G14,0.4)</f>
        <v>19</v>
      </c>
      <c r="I14" s="11">
        <f>SUM(H14,0.4)</f>
        <v>19.4</v>
      </c>
      <c r="J14" s="13"/>
      <c r="K14" s="13"/>
    </row>
    <row r="15" spans="1:11" ht="19.5" customHeight="1" thickBot="1">
      <c r="A15" s="9"/>
      <c r="B15" s="10"/>
      <c r="C15" s="11">
        <v>164</v>
      </c>
      <c r="D15" s="11">
        <f>SUM(D14,0.1)</f>
        <v>17.500000000000004</v>
      </c>
      <c r="E15" s="11">
        <f>SUM(E14,0.1)</f>
        <v>17.900000000000006</v>
      </c>
      <c r="F15" s="11">
        <f>SUM(F14,0.1)</f>
        <v>18.300000000000004</v>
      </c>
      <c r="G15" s="11">
        <f>SUM(G14,0.1)</f>
        <v>18.700000000000003</v>
      </c>
      <c r="H15" s="11">
        <f>SUM(H14,0.1)</f>
        <v>19.1</v>
      </c>
      <c r="I15" s="11">
        <f>SUM(I14,0.1)</f>
        <v>19.5</v>
      </c>
      <c r="J15" s="13"/>
      <c r="K15" s="13"/>
    </row>
    <row r="16" spans="1:11" ht="19.5" customHeight="1" thickBot="1">
      <c r="A16" s="9" t="s">
        <v>16</v>
      </c>
      <c r="B16" s="10" t="s">
        <v>17</v>
      </c>
      <c r="C16" s="11">
        <v>146</v>
      </c>
      <c r="D16" s="12" t="s">
        <v>13</v>
      </c>
      <c r="E16" s="11">
        <v>42.5</v>
      </c>
      <c r="F16" s="12" t="s">
        <v>13</v>
      </c>
      <c r="G16" s="12" t="s">
        <v>13</v>
      </c>
      <c r="H16" s="12" t="s">
        <v>13</v>
      </c>
      <c r="I16" s="12" t="s">
        <v>13</v>
      </c>
      <c r="J16" s="13">
        <v>1.5</v>
      </c>
      <c r="K16" s="13">
        <v>0.2</v>
      </c>
    </row>
    <row r="17" spans="1:11" ht="19.5" customHeight="1" thickBot="1">
      <c r="A17" s="9"/>
      <c r="B17" s="10"/>
      <c r="C17" s="11">
        <v>152</v>
      </c>
      <c r="D17" s="11">
        <v>41.2</v>
      </c>
      <c r="E17" s="11">
        <f>SUM(D17,1.5)</f>
        <v>42.7</v>
      </c>
      <c r="F17" s="11">
        <f>SUM(E17,1.5)</f>
        <v>44.2</v>
      </c>
      <c r="G17" s="11">
        <f>SUM(F17,1.5)</f>
        <v>45.7</v>
      </c>
      <c r="H17" s="11">
        <f>SUM(G17,1.5)</f>
        <v>47.2</v>
      </c>
      <c r="I17" s="11">
        <f>SUM(H17,1.5)</f>
        <v>48.7</v>
      </c>
      <c r="J17" s="13"/>
      <c r="K17" s="13"/>
    </row>
    <row r="18" spans="1:11" ht="19.5" customHeight="1" thickBot="1">
      <c r="A18" s="9"/>
      <c r="B18" s="10"/>
      <c r="C18" s="11">
        <v>158</v>
      </c>
      <c r="D18" s="11">
        <f aca="true" t="shared" si="0" ref="D18:I19">SUM(D17,0.2)</f>
        <v>41.400000000000006</v>
      </c>
      <c r="E18" s="11">
        <f t="shared" si="0"/>
        <v>42.900000000000006</v>
      </c>
      <c r="F18" s="11">
        <f t="shared" si="0"/>
        <v>44.400000000000006</v>
      </c>
      <c r="G18" s="11">
        <f t="shared" si="0"/>
        <v>45.900000000000006</v>
      </c>
      <c r="H18" s="11">
        <f t="shared" si="0"/>
        <v>47.400000000000006</v>
      </c>
      <c r="I18" s="11">
        <f t="shared" si="0"/>
        <v>48.900000000000006</v>
      </c>
      <c r="J18" s="13"/>
      <c r="K18" s="13"/>
    </row>
    <row r="19" spans="1:11" ht="19.5" customHeight="1" thickBot="1">
      <c r="A19" s="9"/>
      <c r="B19" s="10"/>
      <c r="C19" s="11">
        <v>164</v>
      </c>
      <c r="D19" s="11">
        <f t="shared" si="0"/>
        <v>41.60000000000001</v>
      </c>
      <c r="E19" s="11">
        <f t="shared" si="0"/>
        <v>43.10000000000001</v>
      </c>
      <c r="F19" s="11">
        <f t="shared" si="0"/>
        <v>44.60000000000001</v>
      </c>
      <c r="G19" s="11">
        <f t="shared" si="0"/>
        <v>46.10000000000001</v>
      </c>
      <c r="H19" s="11">
        <f t="shared" si="0"/>
        <v>47.60000000000001</v>
      </c>
      <c r="I19" s="11">
        <f t="shared" si="0"/>
        <v>49.10000000000001</v>
      </c>
      <c r="J19" s="13"/>
      <c r="K19" s="13"/>
    </row>
    <row r="20" spans="1:11" ht="19.5" customHeight="1" thickBot="1">
      <c r="A20" s="14" t="s">
        <v>18</v>
      </c>
      <c r="B20" s="15" t="s">
        <v>19</v>
      </c>
      <c r="C20" s="12" t="s">
        <v>20</v>
      </c>
      <c r="D20" s="12">
        <v>44.6</v>
      </c>
      <c r="E20" s="12">
        <f aca="true" t="shared" si="1" ref="E20:I21">SUM(D20,2)</f>
        <v>46.6</v>
      </c>
      <c r="F20" s="12">
        <f t="shared" si="1"/>
        <v>48.6</v>
      </c>
      <c r="G20" s="12">
        <f t="shared" si="1"/>
        <v>50.6</v>
      </c>
      <c r="H20" s="12">
        <f t="shared" si="1"/>
        <v>52.6</v>
      </c>
      <c r="I20" s="12">
        <f t="shared" si="1"/>
        <v>54.6</v>
      </c>
      <c r="J20" s="12">
        <v>2</v>
      </c>
      <c r="K20" s="12">
        <v>0</v>
      </c>
    </row>
    <row r="21" spans="1:11" ht="19.5" customHeight="1" thickBot="1">
      <c r="A21" s="14" t="s">
        <v>21</v>
      </c>
      <c r="B21" s="15" t="s">
        <v>22</v>
      </c>
      <c r="C21" s="12" t="s">
        <v>20</v>
      </c>
      <c r="D21" s="12">
        <v>42</v>
      </c>
      <c r="E21" s="12">
        <f t="shared" si="1"/>
        <v>44</v>
      </c>
      <c r="F21" s="12">
        <f t="shared" si="1"/>
        <v>46</v>
      </c>
      <c r="G21" s="12">
        <f t="shared" si="1"/>
        <v>48</v>
      </c>
      <c r="H21" s="12">
        <f t="shared" si="1"/>
        <v>50</v>
      </c>
      <c r="I21" s="12">
        <f t="shared" si="1"/>
        <v>52</v>
      </c>
      <c r="J21" s="12">
        <v>2</v>
      </c>
      <c r="K21" s="12">
        <v>0</v>
      </c>
    </row>
    <row r="22" spans="1:11" ht="19.5" customHeight="1" thickBot="1">
      <c r="A22" s="9" t="s">
        <v>23</v>
      </c>
      <c r="B22" s="10" t="s">
        <v>24</v>
      </c>
      <c r="C22" s="11">
        <v>146</v>
      </c>
      <c r="D22" s="12" t="s">
        <v>13</v>
      </c>
      <c r="E22" s="12">
        <v>36.6</v>
      </c>
      <c r="F22" s="12" t="s">
        <v>13</v>
      </c>
      <c r="G22" s="12" t="s">
        <v>13</v>
      </c>
      <c r="H22" s="12" t="s">
        <v>13</v>
      </c>
      <c r="I22" s="12" t="s">
        <v>13</v>
      </c>
      <c r="J22" s="13">
        <v>2.1</v>
      </c>
      <c r="K22" s="13">
        <v>-0.6</v>
      </c>
    </row>
    <row r="23" spans="1:11" ht="19.5" customHeight="1" thickBot="1">
      <c r="A23" s="9"/>
      <c r="B23" s="10"/>
      <c r="C23" s="11">
        <v>152</v>
      </c>
      <c r="D23" s="12">
        <v>33.9</v>
      </c>
      <c r="E23" s="12">
        <f>SUM(D23,2.1)</f>
        <v>36</v>
      </c>
      <c r="F23" s="12">
        <f>SUM(E23,2.1)</f>
        <v>38.1</v>
      </c>
      <c r="G23" s="12">
        <f>SUM(F23,2.1)</f>
        <v>40.2</v>
      </c>
      <c r="H23" s="12">
        <f>SUM(G23,2.1)</f>
        <v>42.300000000000004</v>
      </c>
      <c r="I23" s="12">
        <f>SUM(H23,2.1)</f>
        <v>44.400000000000006</v>
      </c>
      <c r="J23" s="13"/>
      <c r="K23" s="13"/>
    </row>
    <row r="24" spans="1:11" ht="19.5" customHeight="1" thickBot="1">
      <c r="A24" s="9"/>
      <c r="B24" s="10"/>
      <c r="C24" s="11">
        <v>158</v>
      </c>
      <c r="D24" s="12">
        <f aca="true" t="shared" si="2" ref="D24:I25">SUM(D23,-0.6)</f>
        <v>33.3</v>
      </c>
      <c r="E24" s="12">
        <f t="shared" si="2"/>
        <v>35.4</v>
      </c>
      <c r="F24" s="12">
        <f t="shared" si="2"/>
        <v>37.5</v>
      </c>
      <c r="G24" s="12">
        <f t="shared" si="2"/>
        <v>39.6</v>
      </c>
      <c r="H24" s="12">
        <f t="shared" si="2"/>
        <v>41.7</v>
      </c>
      <c r="I24" s="12">
        <f t="shared" si="2"/>
        <v>43.800000000000004</v>
      </c>
      <c r="J24" s="13"/>
      <c r="K24" s="13"/>
    </row>
    <row r="25" spans="1:11" ht="19.5" customHeight="1" thickBot="1">
      <c r="A25" s="9"/>
      <c r="B25" s="10"/>
      <c r="C25" s="11">
        <v>164</v>
      </c>
      <c r="D25" s="12">
        <f t="shared" si="2"/>
        <v>32.699999999999996</v>
      </c>
      <c r="E25" s="12">
        <f t="shared" si="2"/>
        <v>34.8</v>
      </c>
      <c r="F25" s="12">
        <f t="shared" si="2"/>
        <v>36.9</v>
      </c>
      <c r="G25" s="12">
        <f t="shared" si="2"/>
        <v>39</v>
      </c>
      <c r="H25" s="12">
        <f t="shared" si="2"/>
        <v>41.1</v>
      </c>
      <c r="I25" s="12">
        <f t="shared" si="2"/>
        <v>43.2</v>
      </c>
      <c r="J25" s="13"/>
      <c r="K25" s="13"/>
    </row>
    <row r="26" spans="1:11" ht="19.5" customHeight="1" thickBot="1">
      <c r="A26" s="14" t="s">
        <v>25</v>
      </c>
      <c r="B26" s="15" t="s">
        <v>26</v>
      </c>
      <c r="C26" s="12" t="s">
        <v>20</v>
      </c>
      <c r="D26" s="12">
        <v>48</v>
      </c>
      <c r="E26" s="12">
        <f>SUM(D26,2)</f>
        <v>50</v>
      </c>
      <c r="F26" s="12">
        <f>SUM(E26,2)</f>
        <v>52</v>
      </c>
      <c r="G26" s="12">
        <f>SUM(F26,2)</f>
        <v>54</v>
      </c>
      <c r="H26" s="12">
        <f>SUM(G26,2)</f>
        <v>56</v>
      </c>
      <c r="I26" s="12">
        <f>SUM(H26,2)</f>
        <v>58</v>
      </c>
      <c r="J26" s="12">
        <v>2</v>
      </c>
      <c r="K26" s="12">
        <v>0</v>
      </c>
    </row>
    <row r="27" spans="1:11" ht="19.5" customHeight="1" thickBot="1">
      <c r="A27" s="9" t="s">
        <v>27</v>
      </c>
      <c r="B27" s="10" t="s">
        <v>28</v>
      </c>
      <c r="C27" s="11">
        <v>146</v>
      </c>
      <c r="D27" s="12" t="s">
        <v>13</v>
      </c>
      <c r="E27" s="11">
        <v>16</v>
      </c>
      <c r="F27" s="12" t="s">
        <v>13</v>
      </c>
      <c r="G27" s="12" t="s">
        <v>13</v>
      </c>
      <c r="H27" s="12" t="s">
        <v>13</v>
      </c>
      <c r="I27" s="12" t="s">
        <v>13</v>
      </c>
      <c r="J27" s="13">
        <v>0.4</v>
      </c>
      <c r="K27" s="13">
        <v>0.2</v>
      </c>
    </row>
    <row r="28" spans="1:11" ht="19.5" customHeight="1" thickBot="1">
      <c r="A28" s="9"/>
      <c r="B28" s="10"/>
      <c r="C28" s="11">
        <v>152</v>
      </c>
      <c r="D28" s="11">
        <v>15.8</v>
      </c>
      <c r="E28" s="11">
        <f>SUM(D28,0.4)</f>
        <v>16.2</v>
      </c>
      <c r="F28" s="11">
        <f>SUM(E28,0.4)</f>
        <v>16.599999999999998</v>
      </c>
      <c r="G28" s="11">
        <f>SUM(F28,0.4)</f>
        <v>16.999999999999996</v>
      </c>
      <c r="H28" s="11">
        <f>SUM(G28,0.4)</f>
        <v>17.399999999999995</v>
      </c>
      <c r="I28" s="11">
        <f>SUM(H28,0.4)</f>
        <v>17.799999999999994</v>
      </c>
      <c r="J28" s="13"/>
      <c r="K28" s="13"/>
    </row>
    <row r="29" spans="1:11" ht="19.5" customHeight="1" thickBot="1">
      <c r="A29" s="9"/>
      <c r="B29" s="10"/>
      <c r="C29" s="11">
        <v>158</v>
      </c>
      <c r="D29" s="11">
        <f aca="true" t="shared" si="3" ref="D29:I30">SUM(D28,0.2)</f>
        <v>16</v>
      </c>
      <c r="E29" s="11">
        <f t="shared" si="3"/>
        <v>16.4</v>
      </c>
      <c r="F29" s="11">
        <f t="shared" si="3"/>
        <v>16.799999999999997</v>
      </c>
      <c r="G29" s="11">
        <f t="shared" si="3"/>
        <v>17.199999999999996</v>
      </c>
      <c r="H29" s="11">
        <f t="shared" si="3"/>
        <v>17.599999999999994</v>
      </c>
      <c r="I29" s="11">
        <f t="shared" si="3"/>
        <v>17.999999999999993</v>
      </c>
      <c r="J29" s="13"/>
      <c r="K29" s="13"/>
    </row>
    <row r="30" spans="1:11" ht="19.5" customHeight="1" thickBot="1">
      <c r="A30" s="9"/>
      <c r="B30" s="10"/>
      <c r="C30" s="11">
        <v>164</v>
      </c>
      <c r="D30" s="11">
        <f t="shared" si="3"/>
        <v>16.2</v>
      </c>
      <c r="E30" s="11">
        <f t="shared" si="3"/>
        <v>16.599999999999998</v>
      </c>
      <c r="F30" s="11">
        <f t="shared" si="3"/>
        <v>16.999999999999996</v>
      </c>
      <c r="G30" s="11">
        <f t="shared" si="3"/>
        <v>17.399999999999995</v>
      </c>
      <c r="H30" s="11">
        <f t="shared" si="3"/>
        <v>17.799999999999994</v>
      </c>
      <c r="I30" s="11">
        <f t="shared" si="3"/>
        <v>18.199999999999992</v>
      </c>
      <c r="J30" s="13"/>
      <c r="K30" s="13"/>
    </row>
    <row r="31" spans="1:11" ht="19.5" customHeight="1" thickBot="1">
      <c r="A31" s="9" t="s">
        <v>29</v>
      </c>
      <c r="B31" s="10" t="s">
        <v>30</v>
      </c>
      <c r="C31" s="11">
        <v>146</v>
      </c>
      <c r="D31" s="12" t="s">
        <v>13</v>
      </c>
      <c r="E31" s="11">
        <v>39</v>
      </c>
      <c r="F31" s="12" t="s">
        <v>13</v>
      </c>
      <c r="G31" s="12" t="s">
        <v>13</v>
      </c>
      <c r="H31" s="12" t="s">
        <v>13</v>
      </c>
      <c r="I31" s="12" t="s">
        <v>13</v>
      </c>
      <c r="J31" s="13">
        <v>0.1</v>
      </c>
      <c r="K31" s="13">
        <v>1.2</v>
      </c>
    </row>
    <row r="32" spans="1:11" ht="19.5" customHeight="1" thickBot="1">
      <c r="A32" s="9"/>
      <c r="B32" s="10"/>
      <c r="C32" s="11">
        <v>152</v>
      </c>
      <c r="D32" s="11">
        <v>40.1</v>
      </c>
      <c r="E32" s="11">
        <f>SUM(D32,0.1)</f>
        <v>40.2</v>
      </c>
      <c r="F32" s="11">
        <f>SUM(E32,0.1)</f>
        <v>40.300000000000004</v>
      </c>
      <c r="G32" s="11">
        <f>SUM(F32,0.1)</f>
        <v>40.400000000000006</v>
      </c>
      <c r="H32" s="11">
        <f>SUM(G32,0.1)</f>
        <v>40.50000000000001</v>
      </c>
      <c r="I32" s="11">
        <f>SUM(H32,0.1)</f>
        <v>40.60000000000001</v>
      </c>
      <c r="J32" s="13"/>
      <c r="K32" s="13"/>
    </row>
    <row r="33" spans="1:11" ht="19.5" customHeight="1" thickBot="1">
      <c r="A33" s="9"/>
      <c r="B33" s="10"/>
      <c r="C33" s="11">
        <v>158</v>
      </c>
      <c r="D33" s="11">
        <f aca="true" t="shared" si="4" ref="D33:I34">SUM(D32,1.2)</f>
        <v>41.300000000000004</v>
      </c>
      <c r="E33" s="11">
        <f t="shared" si="4"/>
        <v>41.400000000000006</v>
      </c>
      <c r="F33" s="11">
        <f t="shared" si="4"/>
        <v>41.50000000000001</v>
      </c>
      <c r="G33" s="11">
        <f t="shared" si="4"/>
        <v>41.60000000000001</v>
      </c>
      <c r="H33" s="11">
        <f t="shared" si="4"/>
        <v>41.70000000000001</v>
      </c>
      <c r="I33" s="11">
        <f t="shared" si="4"/>
        <v>41.80000000000001</v>
      </c>
      <c r="J33" s="13"/>
      <c r="K33" s="13"/>
    </row>
    <row r="34" spans="1:11" ht="19.5" customHeight="1" thickBot="1">
      <c r="A34" s="9"/>
      <c r="B34" s="10"/>
      <c r="C34" s="11">
        <v>164</v>
      </c>
      <c r="D34" s="11">
        <f t="shared" si="4"/>
        <v>42.50000000000001</v>
      </c>
      <c r="E34" s="11">
        <f t="shared" si="4"/>
        <v>42.60000000000001</v>
      </c>
      <c r="F34" s="11">
        <f t="shared" si="4"/>
        <v>42.70000000000001</v>
      </c>
      <c r="G34" s="11">
        <f t="shared" si="4"/>
        <v>42.80000000000001</v>
      </c>
      <c r="H34" s="11">
        <f t="shared" si="4"/>
        <v>42.90000000000001</v>
      </c>
      <c r="I34" s="11">
        <f t="shared" si="4"/>
        <v>43.000000000000014</v>
      </c>
      <c r="J34" s="13"/>
      <c r="K34" s="13"/>
    </row>
    <row r="35" spans="1:11" ht="19.5" customHeight="1" thickBot="1">
      <c r="A35" s="9" t="s">
        <v>31</v>
      </c>
      <c r="B35" s="10" t="s">
        <v>32</v>
      </c>
      <c r="C35" s="11">
        <v>146</v>
      </c>
      <c r="D35" s="12" t="s">
        <v>13</v>
      </c>
      <c r="E35" s="11">
        <v>39.9</v>
      </c>
      <c r="F35" s="12" t="s">
        <v>13</v>
      </c>
      <c r="G35" s="12" t="s">
        <v>13</v>
      </c>
      <c r="H35" s="12" t="s">
        <v>13</v>
      </c>
      <c r="I35" s="12" t="s">
        <v>13</v>
      </c>
      <c r="J35" s="13">
        <v>0.6</v>
      </c>
      <c r="K35" s="13">
        <v>1</v>
      </c>
    </row>
    <row r="36" spans="1:11" ht="19.5" customHeight="1" thickBot="1">
      <c r="A36" s="9"/>
      <c r="B36" s="10"/>
      <c r="C36" s="11">
        <v>152</v>
      </c>
      <c r="D36" s="11">
        <v>40.3</v>
      </c>
      <c r="E36" s="11">
        <f>SUM(D36,0.6)</f>
        <v>40.9</v>
      </c>
      <c r="F36" s="11">
        <f>SUM(E36,0.6)</f>
        <v>41.5</v>
      </c>
      <c r="G36" s="11">
        <f>SUM(F36,0.6)</f>
        <v>42.1</v>
      </c>
      <c r="H36" s="11">
        <f>SUM(G36,0.6)</f>
        <v>42.7</v>
      </c>
      <c r="I36" s="11">
        <f>SUM(H36,0.6)</f>
        <v>43.300000000000004</v>
      </c>
      <c r="J36" s="13"/>
      <c r="K36" s="13"/>
    </row>
    <row r="37" spans="1:11" ht="19.5" customHeight="1" thickBot="1">
      <c r="A37" s="9"/>
      <c r="B37" s="10"/>
      <c r="C37" s="11">
        <v>158</v>
      </c>
      <c r="D37" s="11">
        <f aca="true" t="shared" si="5" ref="D37:I38">SUM(D36,1)</f>
        <v>41.3</v>
      </c>
      <c r="E37" s="11">
        <f t="shared" si="5"/>
        <v>41.9</v>
      </c>
      <c r="F37" s="11">
        <f t="shared" si="5"/>
        <v>42.5</v>
      </c>
      <c r="G37" s="11">
        <f t="shared" si="5"/>
        <v>43.1</v>
      </c>
      <c r="H37" s="11">
        <f t="shared" si="5"/>
        <v>43.7</v>
      </c>
      <c r="I37" s="11">
        <f t="shared" si="5"/>
        <v>44.300000000000004</v>
      </c>
      <c r="J37" s="13"/>
      <c r="K37" s="13"/>
    </row>
    <row r="38" spans="1:11" ht="19.5" customHeight="1" thickBot="1">
      <c r="A38" s="9"/>
      <c r="B38" s="10"/>
      <c r="C38" s="11">
        <v>164</v>
      </c>
      <c r="D38" s="11">
        <f t="shared" si="5"/>
        <v>42.3</v>
      </c>
      <c r="E38" s="11">
        <f t="shared" si="5"/>
        <v>42.9</v>
      </c>
      <c r="F38" s="11">
        <f t="shared" si="5"/>
        <v>43.5</v>
      </c>
      <c r="G38" s="11">
        <f t="shared" si="5"/>
        <v>44.1</v>
      </c>
      <c r="H38" s="11">
        <f t="shared" si="5"/>
        <v>44.7</v>
      </c>
      <c r="I38" s="11">
        <f t="shared" si="5"/>
        <v>45.300000000000004</v>
      </c>
      <c r="J38" s="13"/>
      <c r="K38" s="13"/>
    </row>
    <row r="39" spans="1:11" ht="19.5" customHeight="1" thickBot="1">
      <c r="A39" s="14" t="s">
        <v>33</v>
      </c>
      <c r="B39" s="15" t="s">
        <v>34</v>
      </c>
      <c r="C39" s="12" t="s">
        <v>20</v>
      </c>
      <c r="D39" s="12">
        <v>24.6</v>
      </c>
      <c r="E39" s="12">
        <f>SUM(D39,0.8)</f>
        <v>25.400000000000002</v>
      </c>
      <c r="F39" s="12">
        <f>SUM(E39,0.8)</f>
        <v>26.200000000000003</v>
      </c>
      <c r="G39" s="12">
        <f>SUM(F39,0.8)</f>
        <v>27.000000000000004</v>
      </c>
      <c r="H39" s="12">
        <f>SUM(G39,0.8)</f>
        <v>27.800000000000004</v>
      </c>
      <c r="I39" s="12">
        <f>SUM(H39,0.8)</f>
        <v>28.600000000000005</v>
      </c>
      <c r="J39" s="12">
        <v>0.8</v>
      </c>
      <c r="K39" s="12">
        <v>0</v>
      </c>
    </row>
    <row r="40" spans="1:11" ht="19.5" customHeight="1" thickBot="1">
      <c r="A40" s="9" t="s">
        <v>35</v>
      </c>
      <c r="B40" s="10" t="s">
        <v>36</v>
      </c>
      <c r="C40" s="11">
        <v>146</v>
      </c>
      <c r="D40" s="12" t="s">
        <v>13</v>
      </c>
      <c r="E40" s="11">
        <v>19.5</v>
      </c>
      <c r="F40" s="12" t="s">
        <v>13</v>
      </c>
      <c r="G40" s="12" t="s">
        <v>13</v>
      </c>
      <c r="H40" s="12" t="s">
        <v>13</v>
      </c>
      <c r="I40" s="12" t="s">
        <v>13</v>
      </c>
      <c r="J40" s="13">
        <v>0.3</v>
      </c>
      <c r="K40" s="13">
        <v>0.5</v>
      </c>
    </row>
    <row r="41" spans="1:11" ht="19.5" customHeight="1" thickBot="1">
      <c r="A41" s="9"/>
      <c r="B41" s="10"/>
      <c r="C41" s="11">
        <v>152</v>
      </c>
      <c r="D41" s="11">
        <v>19.7</v>
      </c>
      <c r="E41" s="11">
        <f>SUM(D41,0.3)</f>
        <v>20</v>
      </c>
      <c r="F41" s="11">
        <f>SUM(E41,0.3)</f>
        <v>20.3</v>
      </c>
      <c r="G41" s="11">
        <f>SUM(F41,0.3)</f>
        <v>20.6</v>
      </c>
      <c r="H41" s="11">
        <f>SUM(G41,0.3)</f>
        <v>20.900000000000002</v>
      </c>
      <c r="I41" s="11">
        <f>SUM(H41,0.3)</f>
        <v>21.200000000000003</v>
      </c>
      <c r="J41" s="13"/>
      <c r="K41" s="13"/>
    </row>
    <row r="42" spans="1:11" ht="19.5" customHeight="1" thickBot="1">
      <c r="A42" s="9"/>
      <c r="B42" s="10"/>
      <c r="C42" s="11">
        <v>158</v>
      </c>
      <c r="D42" s="11">
        <f aca="true" t="shared" si="6" ref="D42:I43">SUM(D41,0.5)</f>
        <v>20.2</v>
      </c>
      <c r="E42" s="11">
        <f t="shared" si="6"/>
        <v>20.5</v>
      </c>
      <c r="F42" s="11">
        <f t="shared" si="6"/>
        <v>20.8</v>
      </c>
      <c r="G42" s="11">
        <f t="shared" si="6"/>
        <v>21.1</v>
      </c>
      <c r="H42" s="11">
        <f t="shared" si="6"/>
        <v>21.400000000000002</v>
      </c>
      <c r="I42" s="11">
        <f t="shared" si="6"/>
        <v>21.700000000000003</v>
      </c>
      <c r="J42" s="13"/>
      <c r="K42" s="13"/>
    </row>
    <row r="43" spans="1:11" ht="19.5" customHeight="1" thickBot="1">
      <c r="A43" s="9"/>
      <c r="B43" s="10"/>
      <c r="C43" s="11">
        <v>164</v>
      </c>
      <c r="D43" s="11">
        <f t="shared" si="6"/>
        <v>20.7</v>
      </c>
      <c r="E43" s="11">
        <f t="shared" si="6"/>
        <v>21</v>
      </c>
      <c r="F43" s="11">
        <f t="shared" si="6"/>
        <v>21.3</v>
      </c>
      <c r="G43" s="11">
        <f t="shared" si="6"/>
        <v>21.6</v>
      </c>
      <c r="H43" s="11">
        <f t="shared" si="6"/>
        <v>21.900000000000002</v>
      </c>
      <c r="I43" s="11">
        <f t="shared" si="6"/>
        <v>22.200000000000003</v>
      </c>
      <c r="J43" s="13"/>
      <c r="K43" s="13"/>
    </row>
    <row r="44" spans="1:11" ht="19.5" customHeight="1" thickBot="1">
      <c r="A44" s="9" t="s">
        <v>37</v>
      </c>
      <c r="B44" s="10" t="s">
        <v>38</v>
      </c>
      <c r="C44" s="11">
        <v>146</v>
      </c>
      <c r="D44" s="12" t="s">
        <v>13</v>
      </c>
      <c r="E44" s="11">
        <v>39.8</v>
      </c>
      <c r="F44" s="12" t="s">
        <v>13</v>
      </c>
      <c r="G44" s="12" t="s">
        <v>13</v>
      </c>
      <c r="H44" s="12" t="s">
        <v>13</v>
      </c>
      <c r="I44" s="12" t="s">
        <v>13</v>
      </c>
      <c r="J44" s="13">
        <v>0.3</v>
      </c>
      <c r="K44" s="13">
        <v>0.9</v>
      </c>
    </row>
    <row r="45" spans="1:11" ht="19.5" customHeight="1" thickBot="1">
      <c r="A45" s="9"/>
      <c r="B45" s="10"/>
      <c r="C45" s="11">
        <v>152</v>
      </c>
      <c r="D45" s="11">
        <v>40.4</v>
      </c>
      <c r="E45" s="11">
        <f>SUM(D45,0.3)</f>
        <v>40.699999999999996</v>
      </c>
      <c r="F45" s="11">
        <f>SUM(E45,0.3)</f>
        <v>40.99999999999999</v>
      </c>
      <c r="G45" s="11">
        <f>SUM(F45,0.3)</f>
        <v>41.29999999999999</v>
      </c>
      <c r="H45" s="11">
        <f>SUM(G45,0.3)</f>
        <v>41.59999999999999</v>
      </c>
      <c r="I45" s="11">
        <f>SUM(H45,0.3)</f>
        <v>41.899999999999984</v>
      </c>
      <c r="J45" s="13"/>
      <c r="K45" s="13"/>
    </row>
    <row r="46" spans="1:11" ht="19.5" customHeight="1" thickBot="1">
      <c r="A46" s="9"/>
      <c r="B46" s="10"/>
      <c r="C46" s="11">
        <v>158</v>
      </c>
      <c r="D46" s="11">
        <f aca="true" t="shared" si="7" ref="D46:I47">SUM(D45,0.9)</f>
        <v>41.3</v>
      </c>
      <c r="E46" s="11">
        <f t="shared" si="7"/>
        <v>41.599999999999994</v>
      </c>
      <c r="F46" s="11">
        <f t="shared" si="7"/>
        <v>41.89999999999999</v>
      </c>
      <c r="G46" s="11">
        <f t="shared" si="7"/>
        <v>42.19999999999999</v>
      </c>
      <c r="H46" s="11">
        <f t="shared" si="7"/>
        <v>42.499999999999986</v>
      </c>
      <c r="I46" s="11">
        <f t="shared" si="7"/>
        <v>42.79999999999998</v>
      </c>
      <c r="J46" s="13"/>
      <c r="K46" s="13"/>
    </row>
    <row r="47" spans="1:11" ht="19.5" customHeight="1" thickBot="1">
      <c r="A47" s="9"/>
      <c r="B47" s="10"/>
      <c r="C47" s="11">
        <v>164</v>
      </c>
      <c r="D47" s="11">
        <f t="shared" si="7"/>
        <v>42.199999999999996</v>
      </c>
      <c r="E47" s="11">
        <f t="shared" si="7"/>
        <v>42.49999999999999</v>
      </c>
      <c r="F47" s="11">
        <f t="shared" si="7"/>
        <v>42.79999999999999</v>
      </c>
      <c r="G47" s="11">
        <f t="shared" si="7"/>
        <v>43.09999999999999</v>
      </c>
      <c r="H47" s="11">
        <f t="shared" si="7"/>
        <v>43.399999999999984</v>
      </c>
      <c r="I47" s="11">
        <f t="shared" si="7"/>
        <v>43.69999999999998</v>
      </c>
      <c r="J47" s="13"/>
      <c r="K47" s="13"/>
    </row>
    <row r="48" spans="1:11" ht="19.5" customHeight="1" thickBot="1">
      <c r="A48" s="14" t="s">
        <v>39</v>
      </c>
      <c r="B48" s="15" t="s">
        <v>40</v>
      </c>
      <c r="C48" s="12" t="s">
        <v>20</v>
      </c>
      <c r="D48" s="12">
        <v>16.9</v>
      </c>
      <c r="E48" s="12">
        <f>SUM(D48,0.5)</f>
        <v>17.4</v>
      </c>
      <c r="F48" s="12">
        <f>SUM(E48,0.5)</f>
        <v>17.9</v>
      </c>
      <c r="G48" s="12">
        <f>SUM(F48,0.5)</f>
        <v>18.4</v>
      </c>
      <c r="H48" s="12">
        <f>SUM(G48,0.5)</f>
        <v>18.9</v>
      </c>
      <c r="I48" s="12">
        <f>SUM(H48,0.5)</f>
        <v>19.4</v>
      </c>
      <c r="J48" s="12">
        <v>0.5</v>
      </c>
      <c r="K48" s="12">
        <v>0</v>
      </c>
    </row>
    <row r="49" spans="1:11" ht="19.5" customHeight="1" thickBot="1">
      <c r="A49" s="9" t="s">
        <v>41</v>
      </c>
      <c r="B49" s="10" t="s">
        <v>42</v>
      </c>
      <c r="C49" s="11">
        <v>146</v>
      </c>
      <c r="D49" s="12" t="s">
        <v>13</v>
      </c>
      <c r="E49" s="11">
        <v>12.5</v>
      </c>
      <c r="F49" s="12" t="s">
        <v>13</v>
      </c>
      <c r="G49" s="12" t="s">
        <v>13</v>
      </c>
      <c r="H49" s="12" t="s">
        <v>13</v>
      </c>
      <c r="I49" s="12" t="s">
        <v>13</v>
      </c>
      <c r="J49" s="13">
        <v>0.1</v>
      </c>
      <c r="K49" s="13">
        <v>0.2</v>
      </c>
    </row>
    <row r="50" spans="1:11" ht="19.5" customHeight="1" thickBot="1">
      <c r="A50" s="9"/>
      <c r="B50" s="10"/>
      <c r="C50" s="11">
        <v>152</v>
      </c>
      <c r="D50" s="11">
        <v>12.6</v>
      </c>
      <c r="E50" s="11">
        <f>SUM(D50,0.1)</f>
        <v>12.7</v>
      </c>
      <c r="F50" s="11">
        <f>SUM(E50,0.1)</f>
        <v>12.799999999999999</v>
      </c>
      <c r="G50" s="11">
        <f>SUM(F50,0.1)</f>
        <v>12.899999999999999</v>
      </c>
      <c r="H50" s="11">
        <f>SUM(G50,0.1)</f>
        <v>12.999999999999998</v>
      </c>
      <c r="I50" s="11">
        <f>SUM(H50,0.1)</f>
        <v>13.099999999999998</v>
      </c>
      <c r="J50" s="13"/>
      <c r="K50" s="13"/>
    </row>
    <row r="51" spans="1:11" ht="19.5" customHeight="1" thickBot="1">
      <c r="A51" s="9"/>
      <c r="B51" s="10"/>
      <c r="C51" s="11">
        <v>158</v>
      </c>
      <c r="D51" s="11">
        <f aca="true" t="shared" si="8" ref="D51:I52">SUM(D50,0.2)</f>
        <v>12.799999999999999</v>
      </c>
      <c r="E51" s="11">
        <f t="shared" si="8"/>
        <v>12.899999999999999</v>
      </c>
      <c r="F51" s="11">
        <f t="shared" si="8"/>
        <v>12.999999999999998</v>
      </c>
      <c r="G51" s="11">
        <f t="shared" si="8"/>
        <v>13.099999999999998</v>
      </c>
      <c r="H51" s="11">
        <f t="shared" si="8"/>
        <v>13.199999999999998</v>
      </c>
      <c r="I51" s="11">
        <f t="shared" si="8"/>
        <v>13.299999999999997</v>
      </c>
      <c r="J51" s="13"/>
      <c r="K51" s="13"/>
    </row>
    <row r="52" spans="1:11" ht="19.5" customHeight="1" thickBot="1">
      <c r="A52" s="9"/>
      <c r="B52" s="10"/>
      <c r="C52" s="11">
        <v>164</v>
      </c>
      <c r="D52" s="11">
        <f t="shared" si="8"/>
        <v>12.999999999999998</v>
      </c>
      <c r="E52" s="11">
        <f t="shared" si="8"/>
        <v>13.099999999999998</v>
      </c>
      <c r="F52" s="11">
        <f t="shared" si="8"/>
        <v>13.199999999999998</v>
      </c>
      <c r="G52" s="11">
        <f t="shared" si="8"/>
        <v>13.299999999999997</v>
      </c>
      <c r="H52" s="11">
        <f t="shared" si="8"/>
        <v>13.399999999999997</v>
      </c>
      <c r="I52" s="11">
        <f t="shared" si="8"/>
        <v>13.499999999999996</v>
      </c>
      <c r="J52" s="13"/>
      <c r="K52" s="13"/>
    </row>
    <row r="53" spans="1:11" ht="19.5" customHeight="1" thickBot="1">
      <c r="A53" s="9" t="s">
        <v>43</v>
      </c>
      <c r="B53" s="10" t="s">
        <v>44</v>
      </c>
      <c r="C53" s="11">
        <v>146</v>
      </c>
      <c r="D53" s="12" t="s">
        <v>13</v>
      </c>
      <c r="E53" s="11">
        <v>28.7</v>
      </c>
      <c r="F53" s="12" t="s">
        <v>13</v>
      </c>
      <c r="G53" s="12" t="s">
        <v>13</v>
      </c>
      <c r="H53" s="12" t="s">
        <v>13</v>
      </c>
      <c r="I53" s="12" t="s">
        <v>13</v>
      </c>
      <c r="J53" s="13">
        <v>1.4</v>
      </c>
      <c r="K53" s="13">
        <v>-0.2</v>
      </c>
    </row>
    <row r="54" spans="1:11" ht="19.5" customHeight="1" thickBot="1">
      <c r="A54" s="9"/>
      <c r="B54" s="10"/>
      <c r="C54" s="11">
        <v>152</v>
      </c>
      <c r="D54" s="11">
        <v>27.1</v>
      </c>
      <c r="E54" s="11">
        <f>SUM(D54,1.4)</f>
        <v>28.5</v>
      </c>
      <c r="F54" s="11">
        <f>SUM(E54,1.4)</f>
        <v>29.9</v>
      </c>
      <c r="G54" s="11">
        <f>SUM(F54,1.4)</f>
        <v>31.299999999999997</v>
      </c>
      <c r="H54" s="11">
        <f>SUM(G54,1.4)</f>
        <v>32.699999999999996</v>
      </c>
      <c r="I54" s="11">
        <f>SUM(H54,1.4)</f>
        <v>34.099999999999994</v>
      </c>
      <c r="J54" s="13"/>
      <c r="K54" s="13"/>
    </row>
    <row r="55" spans="1:11" ht="19.5" customHeight="1" thickBot="1">
      <c r="A55" s="9"/>
      <c r="B55" s="10"/>
      <c r="C55" s="11">
        <v>158</v>
      </c>
      <c r="D55" s="11">
        <f aca="true" t="shared" si="9" ref="D55:I56">SUM(D54,-0.2)</f>
        <v>26.900000000000002</v>
      </c>
      <c r="E55" s="11">
        <f t="shared" si="9"/>
        <v>28.3</v>
      </c>
      <c r="F55" s="11">
        <f t="shared" si="9"/>
        <v>29.7</v>
      </c>
      <c r="G55" s="11">
        <f t="shared" si="9"/>
        <v>31.099999999999998</v>
      </c>
      <c r="H55" s="11">
        <f t="shared" si="9"/>
        <v>32.49999999999999</v>
      </c>
      <c r="I55" s="11">
        <f t="shared" si="9"/>
        <v>33.89999999999999</v>
      </c>
      <c r="J55" s="13"/>
      <c r="K55" s="13"/>
    </row>
    <row r="56" spans="1:11" ht="19.5" customHeight="1" thickBot="1">
      <c r="A56" s="9"/>
      <c r="B56" s="10"/>
      <c r="C56" s="11">
        <v>164</v>
      </c>
      <c r="D56" s="11">
        <f t="shared" si="9"/>
        <v>26.700000000000003</v>
      </c>
      <c r="E56" s="11">
        <f t="shared" si="9"/>
        <v>28.1</v>
      </c>
      <c r="F56" s="11">
        <f t="shared" si="9"/>
        <v>29.5</v>
      </c>
      <c r="G56" s="11">
        <f t="shared" si="9"/>
        <v>30.9</v>
      </c>
      <c r="H56" s="11">
        <f t="shared" si="9"/>
        <v>32.29999999999999</v>
      </c>
      <c r="I56" s="11">
        <f t="shared" si="9"/>
        <v>33.69999999999999</v>
      </c>
      <c r="J56" s="13"/>
      <c r="K56" s="13"/>
    </row>
    <row r="57" spans="1:11" ht="19.5" customHeight="1" thickBot="1">
      <c r="A57" s="9" t="s">
        <v>45</v>
      </c>
      <c r="B57" s="10" t="s">
        <v>46</v>
      </c>
      <c r="C57" s="11">
        <v>146</v>
      </c>
      <c r="D57" s="12" t="s">
        <v>13</v>
      </c>
      <c r="E57" s="11">
        <v>15.8</v>
      </c>
      <c r="F57" s="12" t="s">
        <v>13</v>
      </c>
      <c r="G57" s="12" t="s">
        <v>13</v>
      </c>
      <c r="H57" s="12" t="s">
        <v>13</v>
      </c>
      <c r="I57" s="12" t="s">
        <v>13</v>
      </c>
      <c r="J57" s="13">
        <v>0.3</v>
      </c>
      <c r="K57" s="13">
        <v>0.1</v>
      </c>
    </row>
    <row r="58" spans="1:11" ht="19.5" customHeight="1" thickBot="1">
      <c r="A58" s="9"/>
      <c r="B58" s="10"/>
      <c r="C58" s="11">
        <v>152</v>
      </c>
      <c r="D58" s="11">
        <v>15.6</v>
      </c>
      <c r="E58" s="11">
        <f>SUM(D58,0.3)</f>
        <v>15.9</v>
      </c>
      <c r="F58" s="11">
        <f>SUM(E58,0.3)</f>
        <v>16.2</v>
      </c>
      <c r="G58" s="11">
        <f>SUM(F58,0.3)</f>
        <v>16.5</v>
      </c>
      <c r="H58" s="11">
        <f>SUM(G58,0.3)</f>
        <v>16.8</v>
      </c>
      <c r="I58" s="11">
        <f>SUM(H58,0.3)</f>
        <v>17.1</v>
      </c>
      <c r="J58" s="13"/>
      <c r="K58" s="13"/>
    </row>
    <row r="59" spans="1:11" ht="19.5" customHeight="1" thickBot="1">
      <c r="A59" s="9"/>
      <c r="B59" s="10"/>
      <c r="C59" s="11">
        <v>158</v>
      </c>
      <c r="D59" s="11">
        <f aca="true" t="shared" si="10" ref="D59:I60">SUM(D58,0.1)</f>
        <v>15.7</v>
      </c>
      <c r="E59" s="11">
        <f t="shared" si="10"/>
        <v>16</v>
      </c>
      <c r="F59" s="11">
        <f t="shared" si="10"/>
        <v>16.3</v>
      </c>
      <c r="G59" s="11">
        <f t="shared" si="10"/>
        <v>16.6</v>
      </c>
      <c r="H59" s="11">
        <f t="shared" si="10"/>
        <v>16.900000000000002</v>
      </c>
      <c r="I59" s="11">
        <f t="shared" si="10"/>
        <v>17.200000000000003</v>
      </c>
      <c r="J59" s="13"/>
      <c r="K59" s="13"/>
    </row>
    <row r="60" spans="1:11" ht="19.5" customHeight="1" thickBot="1">
      <c r="A60" s="9"/>
      <c r="B60" s="10"/>
      <c r="C60" s="11">
        <v>164</v>
      </c>
      <c r="D60" s="11">
        <f t="shared" si="10"/>
        <v>15.799999999999999</v>
      </c>
      <c r="E60" s="11">
        <f t="shared" si="10"/>
        <v>16.1</v>
      </c>
      <c r="F60" s="11">
        <f t="shared" si="10"/>
        <v>16.400000000000002</v>
      </c>
      <c r="G60" s="11">
        <f t="shared" si="10"/>
        <v>16.700000000000003</v>
      </c>
      <c r="H60" s="11">
        <f t="shared" si="10"/>
        <v>17.000000000000004</v>
      </c>
      <c r="I60" s="11">
        <f t="shared" si="10"/>
        <v>17.300000000000004</v>
      </c>
      <c r="J60" s="13"/>
      <c r="K60" s="13"/>
    </row>
    <row r="61" spans="1:11" ht="19.5" customHeight="1" thickBot="1">
      <c r="A61" s="9" t="s">
        <v>47</v>
      </c>
      <c r="B61" s="10" t="s">
        <v>48</v>
      </c>
      <c r="C61" s="11">
        <v>146</v>
      </c>
      <c r="D61" s="12" t="s">
        <v>13</v>
      </c>
      <c r="E61" s="11">
        <v>4.3</v>
      </c>
      <c r="F61" s="12" t="s">
        <v>13</v>
      </c>
      <c r="G61" s="12" t="s">
        <v>13</v>
      </c>
      <c r="H61" s="12" t="s">
        <v>13</v>
      </c>
      <c r="I61" s="12" t="s">
        <v>13</v>
      </c>
      <c r="J61" s="13">
        <v>-0.1</v>
      </c>
      <c r="K61" s="13">
        <v>0.3</v>
      </c>
    </row>
    <row r="62" spans="1:11" ht="19.5" customHeight="1" thickBot="1">
      <c r="A62" s="9"/>
      <c r="B62" s="10"/>
      <c r="C62" s="11">
        <v>152</v>
      </c>
      <c r="D62" s="11">
        <v>4.7</v>
      </c>
      <c r="E62" s="11">
        <f>SUM(D62,-0.1)</f>
        <v>4.6000000000000005</v>
      </c>
      <c r="F62" s="11">
        <f>SUM(E62,-0.1)</f>
        <v>4.500000000000001</v>
      </c>
      <c r="G62" s="11">
        <f>SUM(F62,-0.1)</f>
        <v>4.400000000000001</v>
      </c>
      <c r="H62" s="11">
        <f>SUM(G62,-0.1)</f>
        <v>4.300000000000002</v>
      </c>
      <c r="I62" s="11">
        <f>SUM(H62,-0.1)</f>
        <v>4.200000000000002</v>
      </c>
      <c r="J62" s="13"/>
      <c r="K62" s="13"/>
    </row>
    <row r="63" spans="1:11" ht="19.5" customHeight="1" thickBot="1">
      <c r="A63" s="9"/>
      <c r="B63" s="10"/>
      <c r="C63" s="11">
        <v>158</v>
      </c>
      <c r="D63" s="11">
        <f aca="true" t="shared" si="11" ref="D63:I64">SUM(D62,0.3)</f>
        <v>5</v>
      </c>
      <c r="E63" s="11">
        <f t="shared" si="11"/>
        <v>4.9</v>
      </c>
      <c r="F63" s="11">
        <f t="shared" si="11"/>
        <v>4.800000000000001</v>
      </c>
      <c r="G63" s="11">
        <f t="shared" si="11"/>
        <v>4.700000000000001</v>
      </c>
      <c r="H63" s="11">
        <f t="shared" si="11"/>
        <v>4.600000000000001</v>
      </c>
      <c r="I63" s="11">
        <f t="shared" si="11"/>
        <v>4.500000000000002</v>
      </c>
      <c r="J63" s="13"/>
      <c r="K63" s="13"/>
    </row>
    <row r="64" spans="1:11" ht="19.5" customHeight="1" thickBot="1">
      <c r="A64" s="9"/>
      <c r="B64" s="10"/>
      <c r="C64" s="11">
        <v>164</v>
      </c>
      <c r="D64" s="11">
        <f t="shared" si="11"/>
        <v>5.3</v>
      </c>
      <c r="E64" s="11">
        <f t="shared" si="11"/>
        <v>5.2</v>
      </c>
      <c r="F64" s="11">
        <f t="shared" si="11"/>
        <v>5.1000000000000005</v>
      </c>
      <c r="G64" s="11">
        <f t="shared" si="11"/>
        <v>5.000000000000001</v>
      </c>
      <c r="H64" s="11">
        <f t="shared" si="11"/>
        <v>4.900000000000001</v>
      </c>
      <c r="I64" s="11">
        <f t="shared" si="11"/>
        <v>4.800000000000002</v>
      </c>
      <c r="J64" s="13"/>
      <c r="K64" s="13"/>
    </row>
    <row r="65" spans="1:11" ht="19.5" customHeight="1" thickBot="1">
      <c r="A65" s="9" t="s">
        <v>49</v>
      </c>
      <c r="B65" s="10" t="s">
        <v>50</v>
      </c>
      <c r="C65" s="11">
        <v>146</v>
      </c>
      <c r="D65" s="12" t="s">
        <v>13</v>
      </c>
      <c r="E65" s="11">
        <v>5.5</v>
      </c>
      <c r="F65" s="12" t="s">
        <v>13</v>
      </c>
      <c r="G65" s="12" t="s">
        <v>13</v>
      </c>
      <c r="H65" s="12" t="s">
        <v>13</v>
      </c>
      <c r="I65" s="12" t="s">
        <v>13</v>
      </c>
      <c r="J65" s="13">
        <v>0.1</v>
      </c>
      <c r="K65" s="13">
        <v>0.1</v>
      </c>
    </row>
    <row r="66" spans="1:11" ht="19.5" customHeight="1" thickBot="1">
      <c r="A66" s="9"/>
      <c r="B66" s="10"/>
      <c r="C66" s="11">
        <v>152</v>
      </c>
      <c r="D66" s="11">
        <v>5.5</v>
      </c>
      <c r="E66" s="11">
        <f>SUM(D66,0.1)</f>
        <v>5.6</v>
      </c>
      <c r="F66" s="11">
        <f>SUM(E66,0.1)</f>
        <v>5.699999999999999</v>
      </c>
      <c r="G66" s="11">
        <f>SUM(F66,0.1)</f>
        <v>5.799999999999999</v>
      </c>
      <c r="H66" s="11">
        <f>SUM(G66,0.1)</f>
        <v>5.899999999999999</v>
      </c>
      <c r="I66" s="11">
        <f>SUM(H66,0.1)</f>
        <v>5.999999999999998</v>
      </c>
      <c r="J66" s="13"/>
      <c r="K66" s="13"/>
    </row>
    <row r="67" spans="1:11" ht="19.5" customHeight="1" thickBot="1">
      <c r="A67" s="9"/>
      <c r="B67" s="10"/>
      <c r="C67" s="11">
        <v>158</v>
      </c>
      <c r="D67" s="11">
        <f aca="true" t="shared" si="12" ref="D67:I68">SUM(D66,0.1)</f>
        <v>5.6</v>
      </c>
      <c r="E67" s="11">
        <f t="shared" si="12"/>
        <v>5.699999999999999</v>
      </c>
      <c r="F67" s="11">
        <f t="shared" si="12"/>
        <v>5.799999999999999</v>
      </c>
      <c r="G67" s="11">
        <f t="shared" si="12"/>
        <v>5.899999999999999</v>
      </c>
      <c r="H67" s="11">
        <f t="shared" si="12"/>
        <v>5.999999999999998</v>
      </c>
      <c r="I67" s="11">
        <f t="shared" si="12"/>
        <v>6.099999999999998</v>
      </c>
      <c r="J67" s="13"/>
      <c r="K67" s="13"/>
    </row>
    <row r="68" spans="1:11" ht="19.5" customHeight="1" thickBot="1">
      <c r="A68" s="9"/>
      <c r="B68" s="10"/>
      <c r="C68" s="11">
        <v>164</v>
      </c>
      <c r="D68" s="11">
        <f t="shared" si="12"/>
        <v>5.699999999999999</v>
      </c>
      <c r="E68" s="11">
        <f t="shared" si="12"/>
        <v>5.799999999999999</v>
      </c>
      <c r="F68" s="11">
        <f t="shared" si="12"/>
        <v>5.899999999999999</v>
      </c>
      <c r="G68" s="11">
        <f t="shared" si="12"/>
        <v>5.999999999999998</v>
      </c>
      <c r="H68" s="11">
        <f t="shared" si="12"/>
        <v>6.099999999999998</v>
      </c>
      <c r="I68" s="11">
        <f t="shared" si="12"/>
        <v>6.1999999999999975</v>
      </c>
      <c r="J68" s="13"/>
      <c r="K68" s="13"/>
    </row>
    <row r="69" spans="1:11" ht="19.5" customHeight="1" thickBot="1">
      <c r="A69" s="8" t="s">
        <v>51</v>
      </c>
      <c r="B69" s="8"/>
      <c r="C69" s="8"/>
      <c r="D69" s="8"/>
      <c r="E69" s="8"/>
      <c r="F69" s="8"/>
      <c r="G69" s="8"/>
      <c r="H69" s="8"/>
      <c r="I69" s="8"/>
      <c r="J69" s="12"/>
      <c r="K69" s="12"/>
    </row>
    <row r="70" spans="1:11" ht="19.5" customHeight="1" thickBot="1">
      <c r="A70" s="16" t="s">
        <v>11</v>
      </c>
      <c r="B70" s="10" t="s">
        <v>12</v>
      </c>
      <c r="C70" s="11">
        <v>146</v>
      </c>
      <c r="D70" s="12" t="s">
        <v>13</v>
      </c>
      <c r="E70" s="12">
        <v>146</v>
      </c>
      <c r="F70" s="12" t="s">
        <v>13</v>
      </c>
      <c r="G70" s="12" t="s">
        <v>13</v>
      </c>
      <c r="H70" s="12" t="s">
        <v>13</v>
      </c>
      <c r="I70" s="12" t="s">
        <v>13</v>
      </c>
      <c r="J70" s="13">
        <v>0</v>
      </c>
      <c r="K70" s="13">
        <v>6</v>
      </c>
    </row>
    <row r="71" spans="1:11" ht="19.5" customHeight="1" thickBot="1">
      <c r="A71" s="16"/>
      <c r="B71" s="10"/>
      <c r="C71" s="11">
        <v>152</v>
      </c>
      <c r="D71" s="11">
        <v>152</v>
      </c>
      <c r="E71" s="11">
        <v>152</v>
      </c>
      <c r="F71" s="11">
        <v>152</v>
      </c>
      <c r="G71" s="11">
        <v>152</v>
      </c>
      <c r="H71" s="11">
        <v>152</v>
      </c>
      <c r="I71" s="11">
        <v>152</v>
      </c>
      <c r="J71" s="13"/>
      <c r="K71" s="13"/>
    </row>
    <row r="72" spans="1:11" ht="19.5" customHeight="1" thickBot="1">
      <c r="A72" s="16"/>
      <c r="B72" s="10"/>
      <c r="C72" s="11">
        <v>158</v>
      </c>
      <c r="D72" s="11">
        <v>158</v>
      </c>
      <c r="E72" s="11">
        <v>158</v>
      </c>
      <c r="F72" s="11">
        <v>158</v>
      </c>
      <c r="G72" s="11">
        <v>158</v>
      </c>
      <c r="H72" s="11">
        <v>158</v>
      </c>
      <c r="I72" s="11">
        <v>158</v>
      </c>
      <c r="J72" s="13"/>
      <c r="K72" s="13"/>
    </row>
    <row r="73" spans="1:11" ht="19.5" customHeight="1" thickBot="1">
      <c r="A73" s="16"/>
      <c r="B73" s="10"/>
      <c r="C73" s="11">
        <v>164</v>
      </c>
      <c r="D73" s="11">
        <v>164</v>
      </c>
      <c r="E73" s="11">
        <v>164</v>
      </c>
      <c r="F73" s="11">
        <v>164</v>
      </c>
      <c r="G73" s="11">
        <v>164</v>
      </c>
      <c r="H73" s="11">
        <v>164</v>
      </c>
      <c r="I73" s="11">
        <v>164</v>
      </c>
      <c r="J73" s="13"/>
      <c r="K73" s="13"/>
    </row>
    <row r="74" spans="1:11" ht="19.5" customHeight="1" thickBot="1">
      <c r="A74" s="16" t="s">
        <v>23</v>
      </c>
      <c r="B74" s="10" t="s">
        <v>24</v>
      </c>
      <c r="C74" s="11">
        <v>146</v>
      </c>
      <c r="D74" s="12" t="s">
        <v>13</v>
      </c>
      <c r="E74" s="12">
        <v>36.6</v>
      </c>
      <c r="F74" s="12" t="s">
        <v>13</v>
      </c>
      <c r="G74" s="12" t="s">
        <v>13</v>
      </c>
      <c r="H74" s="12" t="s">
        <v>13</v>
      </c>
      <c r="I74" s="12" t="s">
        <v>13</v>
      </c>
      <c r="J74" s="13">
        <v>2.1</v>
      </c>
      <c r="K74" s="13">
        <v>-0.6</v>
      </c>
    </row>
    <row r="75" spans="1:11" ht="19.5" customHeight="1" thickBot="1">
      <c r="A75" s="16"/>
      <c r="B75" s="10"/>
      <c r="C75" s="11">
        <v>152</v>
      </c>
      <c r="D75" s="12">
        <v>33.9</v>
      </c>
      <c r="E75" s="12">
        <f>SUM(D75,2.1)</f>
        <v>36</v>
      </c>
      <c r="F75" s="12">
        <f>SUM(E75,2.1)</f>
        <v>38.1</v>
      </c>
      <c r="G75" s="12">
        <f>SUM(F75,2.1)</f>
        <v>40.2</v>
      </c>
      <c r="H75" s="12">
        <f>SUM(G75,2.1)</f>
        <v>42.300000000000004</v>
      </c>
      <c r="I75" s="12">
        <f>SUM(H75,2.1)</f>
        <v>44.400000000000006</v>
      </c>
      <c r="J75" s="13"/>
      <c r="K75" s="13"/>
    </row>
    <row r="76" spans="1:11" ht="19.5" customHeight="1" thickBot="1">
      <c r="A76" s="16"/>
      <c r="B76" s="10"/>
      <c r="C76" s="11">
        <v>158</v>
      </c>
      <c r="D76" s="12">
        <f aca="true" t="shared" si="13" ref="D76:I77">SUM(D75,-0.6)</f>
        <v>33.3</v>
      </c>
      <c r="E76" s="12">
        <f t="shared" si="13"/>
        <v>35.4</v>
      </c>
      <c r="F76" s="12">
        <f t="shared" si="13"/>
        <v>37.5</v>
      </c>
      <c r="G76" s="12">
        <f t="shared" si="13"/>
        <v>39.6</v>
      </c>
      <c r="H76" s="12">
        <f t="shared" si="13"/>
        <v>41.7</v>
      </c>
      <c r="I76" s="12">
        <f t="shared" si="13"/>
        <v>43.800000000000004</v>
      </c>
      <c r="J76" s="13"/>
      <c r="K76" s="13"/>
    </row>
    <row r="77" spans="1:11" ht="19.5" customHeight="1" thickBot="1">
      <c r="A77" s="16"/>
      <c r="B77" s="10"/>
      <c r="C77" s="11">
        <v>164</v>
      </c>
      <c r="D77" s="12">
        <f t="shared" si="13"/>
        <v>32.699999999999996</v>
      </c>
      <c r="E77" s="12">
        <f t="shared" si="13"/>
        <v>34.8</v>
      </c>
      <c r="F77" s="12">
        <f t="shared" si="13"/>
        <v>36.9</v>
      </c>
      <c r="G77" s="12">
        <f t="shared" si="13"/>
        <v>39</v>
      </c>
      <c r="H77" s="12">
        <f t="shared" si="13"/>
        <v>41.1</v>
      </c>
      <c r="I77" s="12">
        <f t="shared" si="13"/>
        <v>43.2</v>
      </c>
      <c r="J77" s="13"/>
      <c r="K77" s="13"/>
    </row>
    <row r="78" spans="1:11" ht="19.5" customHeight="1" thickBot="1">
      <c r="A78" s="14" t="s">
        <v>25</v>
      </c>
      <c r="B78" s="15" t="s">
        <v>26</v>
      </c>
      <c r="C78" s="12" t="s">
        <v>20</v>
      </c>
      <c r="D78" s="12">
        <v>48</v>
      </c>
      <c r="E78" s="12">
        <f>SUM(D78,2)</f>
        <v>50</v>
      </c>
      <c r="F78" s="12">
        <f>SUM(E78,2)</f>
        <v>52</v>
      </c>
      <c r="G78" s="12">
        <f>SUM(F78,2)</f>
        <v>54</v>
      </c>
      <c r="H78" s="12">
        <f>SUM(G78,2)</f>
        <v>56</v>
      </c>
      <c r="I78" s="12">
        <f>SUM(H78,2)</f>
        <v>58</v>
      </c>
      <c r="J78" s="12">
        <v>2</v>
      </c>
      <c r="K78" s="12">
        <v>0</v>
      </c>
    </row>
    <row r="79" spans="1:11" ht="19.5" customHeight="1" thickBot="1">
      <c r="A79" s="16" t="s">
        <v>52</v>
      </c>
      <c r="B79" s="10" t="s">
        <v>53</v>
      </c>
      <c r="C79" s="11">
        <v>146</v>
      </c>
      <c r="D79" s="11" t="s">
        <v>13</v>
      </c>
      <c r="E79" s="11">
        <v>93.1</v>
      </c>
      <c r="F79" s="12" t="s">
        <v>13</v>
      </c>
      <c r="G79" s="12" t="s">
        <v>13</v>
      </c>
      <c r="H79" s="12" t="s">
        <v>13</v>
      </c>
      <c r="I79" s="12" t="s">
        <v>13</v>
      </c>
      <c r="J79" s="13">
        <v>0.2</v>
      </c>
      <c r="K79" s="13">
        <v>4.3</v>
      </c>
    </row>
    <row r="80" spans="1:11" ht="19.5" customHeight="1" thickBot="1">
      <c r="A80" s="16"/>
      <c r="B80" s="10"/>
      <c r="C80" s="11">
        <v>152</v>
      </c>
      <c r="D80" s="11">
        <v>97.2</v>
      </c>
      <c r="E80" s="11">
        <f>SUM(D80,0.2)</f>
        <v>97.4</v>
      </c>
      <c r="F80" s="11">
        <f>SUM(E80,0.2)</f>
        <v>97.60000000000001</v>
      </c>
      <c r="G80" s="11">
        <f>SUM(F80,0.2)</f>
        <v>97.80000000000001</v>
      </c>
      <c r="H80" s="11">
        <f>SUM(G80,0.2)</f>
        <v>98.00000000000001</v>
      </c>
      <c r="I80" s="11">
        <f>SUM(H80,0.2)</f>
        <v>98.20000000000002</v>
      </c>
      <c r="J80" s="13"/>
      <c r="K80" s="13"/>
    </row>
    <row r="81" spans="1:11" ht="19.5" customHeight="1" thickBot="1">
      <c r="A81" s="16"/>
      <c r="B81" s="10"/>
      <c r="C81" s="11">
        <v>158</v>
      </c>
      <c r="D81" s="11">
        <f aca="true" t="shared" si="14" ref="D81:I82">SUM(D80,4.3)</f>
        <v>101.5</v>
      </c>
      <c r="E81" s="11">
        <f t="shared" si="14"/>
        <v>101.7</v>
      </c>
      <c r="F81" s="11">
        <f t="shared" si="14"/>
        <v>101.9</v>
      </c>
      <c r="G81" s="11">
        <f t="shared" si="14"/>
        <v>102.10000000000001</v>
      </c>
      <c r="H81" s="11">
        <f t="shared" si="14"/>
        <v>102.30000000000001</v>
      </c>
      <c r="I81" s="11">
        <f t="shared" si="14"/>
        <v>102.50000000000001</v>
      </c>
      <c r="J81" s="13"/>
      <c r="K81" s="13"/>
    </row>
    <row r="82" spans="1:11" ht="19.5" customHeight="1" thickBot="1">
      <c r="A82" s="16"/>
      <c r="B82" s="10"/>
      <c r="C82" s="11">
        <v>164</v>
      </c>
      <c r="D82" s="11">
        <f t="shared" si="14"/>
        <v>105.8</v>
      </c>
      <c r="E82" s="11">
        <f t="shared" si="14"/>
        <v>106</v>
      </c>
      <c r="F82" s="11">
        <f t="shared" si="14"/>
        <v>106.2</v>
      </c>
      <c r="G82" s="11">
        <f t="shared" si="14"/>
        <v>106.4</v>
      </c>
      <c r="H82" s="11">
        <f t="shared" si="14"/>
        <v>106.60000000000001</v>
      </c>
      <c r="I82" s="11">
        <f t="shared" si="14"/>
        <v>106.80000000000001</v>
      </c>
      <c r="J82" s="13"/>
      <c r="K82" s="13"/>
    </row>
    <row r="83" spans="1:11" ht="19.5" customHeight="1" thickBot="1">
      <c r="A83" s="17" t="s">
        <v>54</v>
      </c>
      <c r="B83" s="10" t="s">
        <v>55</v>
      </c>
      <c r="C83" s="11">
        <v>146</v>
      </c>
      <c r="D83" s="11" t="s">
        <v>13</v>
      </c>
      <c r="E83" s="11">
        <v>51.9</v>
      </c>
      <c r="F83" s="12" t="s">
        <v>13</v>
      </c>
      <c r="G83" s="12" t="s">
        <v>13</v>
      </c>
      <c r="H83" s="12" t="s">
        <v>13</v>
      </c>
      <c r="I83" s="12" t="s">
        <v>13</v>
      </c>
      <c r="J83" s="13">
        <v>0.3</v>
      </c>
      <c r="K83" s="13">
        <v>2.2</v>
      </c>
    </row>
    <row r="84" spans="1:11" ht="19.5" customHeight="1" thickBot="1">
      <c r="A84" s="18"/>
      <c r="B84" s="10"/>
      <c r="C84" s="11">
        <v>152</v>
      </c>
      <c r="D84" s="11">
        <v>53.8</v>
      </c>
      <c r="E84" s="11">
        <f>SUM(D84,0.3)</f>
        <v>54.099999999999994</v>
      </c>
      <c r="F84" s="11">
        <f>SUM(E84,0.3)</f>
        <v>54.39999999999999</v>
      </c>
      <c r="G84" s="11">
        <f>SUM(F84,0.3)</f>
        <v>54.69999999999999</v>
      </c>
      <c r="H84" s="11">
        <f>SUM(G84,0.3)</f>
        <v>54.999999999999986</v>
      </c>
      <c r="I84" s="11">
        <f>SUM(H84,0.3)</f>
        <v>55.29999999999998</v>
      </c>
      <c r="J84" s="13"/>
      <c r="K84" s="13"/>
    </row>
    <row r="85" spans="1:11" ht="19.5" customHeight="1" thickBot="1">
      <c r="A85" s="18"/>
      <c r="B85" s="10"/>
      <c r="C85" s="11">
        <v>158</v>
      </c>
      <c r="D85" s="11">
        <f aca="true" t="shared" si="15" ref="D85:I86">SUM(D84,2.2)</f>
        <v>56</v>
      </c>
      <c r="E85" s="11">
        <f t="shared" si="15"/>
        <v>56.3</v>
      </c>
      <c r="F85" s="11">
        <f t="shared" si="15"/>
        <v>56.599999999999994</v>
      </c>
      <c r="G85" s="11">
        <f t="shared" si="15"/>
        <v>56.89999999999999</v>
      </c>
      <c r="H85" s="11">
        <f t="shared" si="15"/>
        <v>57.19999999999999</v>
      </c>
      <c r="I85" s="11">
        <f t="shared" si="15"/>
        <v>57.499999999999986</v>
      </c>
      <c r="J85" s="13"/>
      <c r="K85" s="13"/>
    </row>
    <row r="86" spans="1:11" ht="19.5" customHeight="1" thickBot="1">
      <c r="A86" s="19"/>
      <c r="B86" s="10"/>
      <c r="C86" s="11">
        <v>164</v>
      </c>
      <c r="D86" s="11">
        <f t="shared" si="15"/>
        <v>58.2</v>
      </c>
      <c r="E86" s="11">
        <f t="shared" si="15"/>
        <v>58.5</v>
      </c>
      <c r="F86" s="11">
        <f t="shared" si="15"/>
        <v>58.8</v>
      </c>
      <c r="G86" s="11">
        <f t="shared" si="15"/>
        <v>59.099999999999994</v>
      </c>
      <c r="H86" s="11">
        <f t="shared" si="15"/>
        <v>59.39999999999999</v>
      </c>
      <c r="I86" s="11">
        <f t="shared" si="15"/>
        <v>59.69999999999999</v>
      </c>
      <c r="J86" s="13"/>
      <c r="K86" s="13"/>
    </row>
    <row r="87" spans="1:11" ht="19.5" customHeight="1" thickBot="1">
      <c r="A87" s="17" t="s">
        <v>56</v>
      </c>
      <c r="B87" s="10" t="s">
        <v>57</v>
      </c>
      <c r="C87" s="11">
        <v>146</v>
      </c>
      <c r="D87" s="11" t="s">
        <v>13</v>
      </c>
      <c r="E87" s="11">
        <v>25.6</v>
      </c>
      <c r="F87" s="12" t="s">
        <v>13</v>
      </c>
      <c r="G87" s="12" t="s">
        <v>13</v>
      </c>
      <c r="H87" s="12" t="s">
        <v>13</v>
      </c>
      <c r="I87" s="12" t="s">
        <v>13</v>
      </c>
      <c r="J87" s="13">
        <v>0.4</v>
      </c>
      <c r="K87" s="13">
        <v>0.7</v>
      </c>
    </row>
    <row r="88" spans="1:11" ht="19.5" customHeight="1" thickBot="1">
      <c r="A88" s="18"/>
      <c r="B88" s="10"/>
      <c r="C88" s="11">
        <v>152</v>
      </c>
      <c r="D88" s="11">
        <v>25.9</v>
      </c>
      <c r="E88" s="11">
        <f>SUM(D88,0.4)</f>
        <v>26.299999999999997</v>
      </c>
      <c r="F88" s="11">
        <f>SUM(E88,0.4)</f>
        <v>26.699999999999996</v>
      </c>
      <c r="G88" s="11">
        <f>SUM(F88,0.4)</f>
        <v>27.099999999999994</v>
      </c>
      <c r="H88" s="11">
        <f>SUM(G88,0.4)</f>
        <v>27.499999999999993</v>
      </c>
      <c r="I88" s="11">
        <f>SUM(H88,0.4)</f>
        <v>27.89999999999999</v>
      </c>
      <c r="J88" s="13"/>
      <c r="K88" s="13"/>
    </row>
    <row r="89" spans="1:11" ht="19.5" customHeight="1" thickBot="1">
      <c r="A89" s="18"/>
      <c r="B89" s="10"/>
      <c r="C89" s="11">
        <v>158</v>
      </c>
      <c r="D89" s="11">
        <f aca="true" t="shared" si="16" ref="D89:I90">SUM(D88,0.7)</f>
        <v>26.599999999999998</v>
      </c>
      <c r="E89" s="11">
        <f t="shared" si="16"/>
        <v>26.999999999999996</v>
      </c>
      <c r="F89" s="11">
        <f t="shared" si="16"/>
        <v>27.399999999999995</v>
      </c>
      <c r="G89" s="11">
        <f t="shared" si="16"/>
        <v>27.799999999999994</v>
      </c>
      <c r="H89" s="11">
        <f t="shared" si="16"/>
        <v>28.199999999999992</v>
      </c>
      <c r="I89" s="11">
        <f t="shared" si="16"/>
        <v>28.59999999999999</v>
      </c>
      <c r="J89" s="13"/>
      <c r="K89" s="13"/>
    </row>
    <row r="90" spans="1:11" ht="19.5" customHeight="1" thickBot="1">
      <c r="A90" s="19"/>
      <c r="B90" s="10"/>
      <c r="C90" s="11">
        <v>164</v>
      </c>
      <c r="D90" s="11">
        <f t="shared" si="16"/>
        <v>27.299999999999997</v>
      </c>
      <c r="E90" s="11">
        <f t="shared" si="16"/>
        <v>27.699999999999996</v>
      </c>
      <c r="F90" s="11">
        <f t="shared" si="16"/>
        <v>28.099999999999994</v>
      </c>
      <c r="G90" s="11">
        <f t="shared" si="16"/>
        <v>28.499999999999993</v>
      </c>
      <c r="H90" s="11">
        <f t="shared" si="16"/>
        <v>28.89999999999999</v>
      </c>
      <c r="I90" s="11">
        <f t="shared" si="16"/>
        <v>29.29999999999999</v>
      </c>
      <c r="J90" s="13"/>
      <c r="K90" s="13"/>
    </row>
    <row r="91" spans="1:11" ht="19.5" customHeight="1" thickBot="1">
      <c r="A91" s="17" t="s">
        <v>58</v>
      </c>
      <c r="B91" s="10" t="s">
        <v>59</v>
      </c>
      <c r="C91" s="11">
        <v>146</v>
      </c>
      <c r="D91" s="11" t="s">
        <v>13</v>
      </c>
      <c r="E91" s="11">
        <v>5.5</v>
      </c>
      <c r="F91" s="12" t="s">
        <v>13</v>
      </c>
      <c r="G91" s="12" t="s">
        <v>13</v>
      </c>
      <c r="H91" s="12" t="s">
        <v>13</v>
      </c>
      <c r="I91" s="12" t="s">
        <v>13</v>
      </c>
      <c r="J91" s="13">
        <v>0.1</v>
      </c>
      <c r="K91" s="13">
        <v>0.1</v>
      </c>
    </row>
    <row r="92" spans="1:11" ht="19.5" customHeight="1" thickBot="1">
      <c r="A92" s="18"/>
      <c r="B92" s="10"/>
      <c r="C92" s="11">
        <v>152</v>
      </c>
      <c r="D92" s="11">
        <v>5.5</v>
      </c>
      <c r="E92" s="11">
        <f aca="true" t="shared" si="17" ref="E92:I94">SUM(D92,0.1)</f>
        <v>5.6</v>
      </c>
      <c r="F92" s="11">
        <f t="shared" si="17"/>
        <v>5.699999999999999</v>
      </c>
      <c r="G92" s="11">
        <f t="shared" si="17"/>
        <v>5.799999999999999</v>
      </c>
      <c r="H92" s="11">
        <f t="shared" si="17"/>
        <v>5.899999999999999</v>
      </c>
      <c r="I92" s="11">
        <f t="shared" si="17"/>
        <v>5.999999999999998</v>
      </c>
      <c r="J92" s="13"/>
      <c r="K92" s="13"/>
    </row>
    <row r="93" spans="1:11" ht="19.5" customHeight="1" thickBot="1">
      <c r="A93" s="18"/>
      <c r="B93" s="10"/>
      <c r="C93" s="11">
        <v>158</v>
      </c>
      <c r="D93" s="11">
        <f>SUM(C93,0.1)</f>
        <v>158.1</v>
      </c>
      <c r="E93" s="11">
        <f t="shared" si="17"/>
        <v>158.2</v>
      </c>
      <c r="F93" s="11">
        <f t="shared" si="17"/>
        <v>158.29999999999998</v>
      </c>
      <c r="G93" s="11">
        <f t="shared" si="17"/>
        <v>158.39999999999998</v>
      </c>
      <c r="H93" s="11">
        <f t="shared" si="17"/>
        <v>158.49999999999997</v>
      </c>
      <c r="I93" s="11">
        <f t="shared" si="17"/>
        <v>158.59999999999997</v>
      </c>
      <c r="J93" s="13"/>
      <c r="K93" s="13"/>
    </row>
    <row r="94" spans="1:11" ht="19.5" customHeight="1" thickBot="1">
      <c r="A94" s="19"/>
      <c r="B94" s="10"/>
      <c r="C94" s="11">
        <v>164</v>
      </c>
      <c r="D94" s="11">
        <f>SUM(C94,0.1)</f>
        <v>164.1</v>
      </c>
      <c r="E94" s="11">
        <f t="shared" si="17"/>
        <v>164.2</v>
      </c>
      <c r="F94" s="11">
        <f t="shared" si="17"/>
        <v>164.29999999999998</v>
      </c>
      <c r="G94" s="11">
        <f t="shared" si="17"/>
        <v>164.39999999999998</v>
      </c>
      <c r="H94" s="11">
        <f t="shared" si="17"/>
        <v>164.49999999999997</v>
      </c>
      <c r="I94" s="11">
        <f t="shared" si="17"/>
        <v>164.59999999999997</v>
      </c>
      <c r="J94" s="13"/>
      <c r="K94" s="13"/>
    </row>
    <row r="95" spans="1:11" ht="19.5" customHeight="1" thickBot="1">
      <c r="A95" s="17" t="s">
        <v>60</v>
      </c>
      <c r="B95" s="10" t="s">
        <v>61</v>
      </c>
      <c r="C95" s="11">
        <v>146</v>
      </c>
      <c r="D95" s="11" t="s">
        <v>13</v>
      </c>
      <c r="E95" s="11">
        <v>3.8</v>
      </c>
      <c r="F95" s="12" t="s">
        <v>13</v>
      </c>
      <c r="G95" s="12" t="s">
        <v>13</v>
      </c>
      <c r="H95" s="12" t="s">
        <v>13</v>
      </c>
      <c r="I95" s="12" t="s">
        <v>13</v>
      </c>
      <c r="J95" s="13">
        <v>0</v>
      </c>
      <c r="K95" s="13">
        <v>0.3</v>
      </c>
    </row>
    <row r="96" spans="1:11" ht="19.5" customHeight="1" thickBot="1">
      <c r="A96" s="18"/>
      <c r="B96" s="10"/>
      <c r="C96" s="11">
        <v>152</v>
      </c>
      <c r="D96" s="11">
        <v>4.1</v>
      </c>
      <c r="E96" s="11">
        <f>SUM(D96)</f>
        <v>4.1</v>
      </c>
      <c r="F96" s="11">
        <f>SUM(E96)</f>
        <v>4.1</v>
      </c>
      <c r="G96" s="11">
        <f>SUM(F96)</f>
        <v>4.1</v>
      </c>
      <c r="H96" s="11">
        <f>SUM(G96)</f>
        <v>4.1</v>
      </c>
      <c r="I96" s="11">
        <f>SUM(H96)</f>
        <v>4.1</v>
      </c>
      <c r="J96" s="13"/>
      <c r="K96" s="13"/>
    </row>
    <row r="97" spans="1:11" ht="19.5" customHeight="1" thickBot="1">
      <c r="A97" s="18"/>
      <c r="B97" s="10"/>
      <c r="C97" s="11">
        <v>158</v>
      </c>
      <c r="D97" s="11">
        <f aca="true" t="shared" si="18" ref="D97:I98">SUM(D96,0.3)</f>
        <v>4.3999999999999995</v>
      </c>
      <c r="E97" s="11">
        <f t="shared" si="18"/>
        <v>4.3999999999999995</v>
      </c>
      <c r="F97" s="11">
        <f t="shared" si="18"/>
        <v>4.3999999999999995</v>
      </c>
      <c r="G97" s="11">
        <f t="shared" si="18"/>
        <v>4.3999999999999995</v>
      </c>
      <c r="H97" s="11">
        <f t="shared" si="18"/>
        <v>4.3999999999999995</v>
      </c>
      <c r="I97" s="11">
        <f t="shared" si="18"/>
        <v>4.3999999999999995</v>
      </c>
      <c r="J97" s="13"/>
      <c r="K97" s="13"/>
    </row>
    <row r="98" spans="1:11" ht="19.5" customHeight="1" thickBot="1">
      <c r="A98" s="19"/>
      <c r="B98" s="10"/>
      <c r="C98" s="11">
        <v>164</v>
      </c>
      <c r="D98" s="11">
        <f t="shared" si="18"/>
        <v>4.699999999999999</v>
      </c>
      <c r="E98" s="11">
        <f t="shared" si="18"/>
        <v>4.699999999999999</v>
      </c>
      <c r="F98" s="11">
        <f t="shared" si="18"/>
        <v>4.699999999999999</v>
      </c>
      <c r="G98" s="11">
        <f t="shared" si="18"/>
        <v>4.699999999999999</v>
      </c>
      <c r="H98" s="11">
        <f t="shared" si="18"/>
        <v>4.699999999999999</v>
      </c>
      <c r="I98" s="11">
        <f t="shared" si="18"/>
        <v>4.699999999999999</v>
      </c>
      <c r="J98" s="13"/>
      <c r="K98" s="13"/>
    </row>
    <row r="99" spans="1:11" ht="19.5" customHeight="1" thickBot="1">
      <c r="A99" s="14" t="s">
        <v>62</v>
      </c>
      <c r="B99" s="15" t="s">
        <v>63</v>
      </c>
      <c r="C99" s="12" t="s">
        <v>20</v>
      </c>
      <c r="D99" s="11">
        <v>1.5</v>
      </c>
      <c r="E99" s="11">
        <f>SUM(D99,-0.1)</f>
        <v>1.4</v>
      </c>
      <c r="F99" s="11">
        <f>SUM(E99,-0.1)</f>
        <v>1.2999999999999998</v>
      </c>
      <c r="G99" s="11">
        <f>SUM(F99,-0.1)</f>
        <v>1.1999999999999997</v>
      </c>
      <c r="H99" s="11">
        <f>SUM(G99,-0.1)</f>
        <v>1.0999999999999996</v>
      </c>
      <c r="I99" s="11">
        <f>SUM(H99,-0.1)</f>
        <v>0.9999999999999997</v>
      </c>
      <c r="J99" s="12">
        <v>-0.1</v>
      </c>
      <c r="K99" s="12">
        <v>0</v>
      </c>
    </row>
    <row r="100" spans="1:11" ht="19.5" customHeight="1" thickBot="1">
      <c r="A100" s="16" t="s">
        <v>64</v>
      </c>
      <c r="B100" s="10" t="s">
        <v>65</v>
      </c>
      <c r="C100" s="11">
        <v>146</v>
      </c>
      <c r="D100" s="11" t="s">
        <v>13</v>
      </c>
      <c r="E100" s="11">
        <v>54.5</v>
      </c>
      <c r="F100" s="12" t="s">
        <v>13</v>
      </c>
      <c r="G100" s="12" t="s">
        <v>13</v>
      </c>
      <c r="H100" s="12" t="s">
        <v>13</v>
      </c>
      <c r="I100" s="12" t="s">
        <v>13</v>
      </c>
      <c r="J100" s="13">
        <v>1.9</v>
      </c>
      <c r="K100" s="13">
        <v>0.6</v>
      </c>
    </row>
    <row r="101" spans="1:11" ht="19.5" customHeight="1" thickBot="1">
      <c r="A101" s="16"/>
      <c r="B101" s="10"/>
      <c r="C101" s="11">
        <v>152</v>
      </c>
      <c r="D101" s="11">
        <v>53.2</v>
      </c>
      <c r="E101" s="11">
        <f aca="true" t="shared" si="19" ref="E101:I102">SUM(D101,1.9)</f>
        <v>55.1</v>
      </c>
      <c r="F101" s="11">
        <f t="shared" si="19"/>
        <v>57</v>
      </c>
      <c r="G101" s="11">
        <f t="shared" si="19"/>
        <v>58.9</v>
      </c>
      <c r="H101" s="11">
        <f t="shared" si="19"/>
        <v>60.8</v>
      </c>
      <c r="I101" s="11">
        <f t="shared" si="19"/>
        <v>62.699999999999996</v>
      </c>
      <c r="J101" s="13"/>
      <c r="K101" s="13"/>
    </row>
    <row r="102" spans="1:11" ht="19.5" customHeight="1" thickBot="1">
      <c r="A102" s="16"/>
      <c r="B102" s="10"/>
      <c r="C102" s="11">
        <v>158</v>
      </c>
      <c r="D102" s="11">
        <f>SUM(D101,0.6)</f>
        <v>53.800000000000004</v>
      </c>
      <c r="E102" s="11">
        <f t="shared" si="19"/>
        <v>55.7</v>
      </c>
      <c r="F102" s="11">
        <f t="shared" si="19"/>
        <v>57.6</v>
      </c>
      <c r="G102" s="11">
        <f t="shared" si="19"/>
        <v>59.5</v>
      </c>
      <c r="H102" s="11">
        <f t="shared" si="19"/>
        <v>61.4</v>
      </c>
      <c r="I102" s="11">
        <f t="shared" si="19"/>
        <v>63.3</v>
      </c>
      <c r="J102" s="13"/>
      <c r="K102" s="13"/>
    </row>
    <row r="103" spans="1:11" ht="19.5" customHeight="1" thickBot="1">
      <c r="A103" s="16"/>
      <c r="B103" s="10"/>
      <c r="C103" s="11">
        <v>164</v>
      </c>
      <c r="D103" s="11">
        <f>SUM(D102,0.6)</f>
        <v>54.400000000000006</v>
      </c>
      <c r="E103" s="11">
        <f>SUM(E102,0.6)</f>
        <v>56.300000000000004</v>
      </c>
      <c r="F103" s="11">
        <f>SUM(F102,0.6)</f>
        <v>58.2</v>
      </c>
      <c r="G103" s="11">
        <f>SUM(G102,0.6)</f>
        <v>60.1</v>
      </c>
      <c r="H103" s="11">
        <f>SUM(H102,0.6)</f>
        <v>62</v>
      </c>
      <c r="I103" s="11">
        <f>SUM(I102,0.6)</f>
        <v>63.9</v>
      </c>
      <c r="J103" s="13"/>
      <c r="K103" s="13"/>
    </row>
    <row r="104" spans="10:11" ht="12.75">
      <c r="J104" s="21"/>
      <c r="K104" s="21"/>
    </row>
    <row r="105" spans="1:11" ht="12.75">
      <c r="A105" s="1" t="s">
        <v>66</v>
      </c>
      <c r="B105" s="1"/>
      <c r="C105" s="1"/>
      <c r="D105" s="1"/>
      <c r="E105" s="1"/>
      <c r="F105" s="1"/>
      <c r="G105" s="1"/>
      <c r="H105" s="1"/>
      <c r="I105" s="1"/>
      <c r="J105" s="1"/>
      <c r="K105" s="21"/>
    </row>
    <row r="106" spans="10:11" ht="12.75">
      <c r="J106" s="21"/>
      <c r="K106" s="21"/>
    </row>
    <row r="107" spans="10:11" ht="12.75">
      <c r="J107" s="21"/>
      <c r="K107" s="21"/>
    </row>
    <row r="108" spans="10:11" ht="12.75">
      <c r="J108" s="21"/>
      <c r="K108" s="21"/>
    </row>
    <row r="109" spans="10:11" ht="12.75">
      <c r="J109" s="21"/>
      <c r="K109" s="21"/>
    </row>
    <row r="110" spans="10:11" ht="12.75">
      <c r="J110" s="21"/>
      <c r="K110" s="21"/>
    </row>
    <row r="111" spans="10:11" ht="12.75">
      <c r="J111" s="21"/>
      <c r="K111" s="21"/>
    </row>
    <row r="112" spans="10:11" ht="12.75">
      <c r="J112" s="21"/>
      <c r="K112" s="21"/>
    </row>
    <row r="113" spans="10:11" ht="12.75">
      <c r="J113" s="21"/>
      <c r="K113" s="21"/>
    </row>
    <row r="114" spans="10:11" ht="12.75">
      <c r="J114" s="21"/>
      <c r="K114" s="21"/>
    </row>
    <row r="115" spans="10:11" ht="12.75">
      <c r="J115" s="21"/>
      <c r="K115" s="21"/>
    </row>
    <row r="116" spans="10:11" ht="12.75">
      <c r="J116" s="21"/>
      <c r="K116" s="21"/>
    </row>
    <row r="117" spans="10:11" ht="12.75">
      <c r="J117" s="21"/>
      <c r="K117" s="21"/>
    </row>
    <row r="118" spans="10:11" ht="12.75">
      <c r="J118" s="21"/>
      <c r="K118" s="21"/>
    </row>
    <row r="119" spans="10:11" ht="12.75">
      <c r="J119" s="21"/>
      <c r="K119" s="21"/>
    </row>
    <row r="120" spans="10:11" ht="12.75">
      <c r="J120" s="21"/>
      <c r="K120" s="21"/>
    </row>
    <row r="121" spans="10:11" ht="12.75">
      <c r="J121" s="21"/>
      <c r="K121" s="21"/>
    </row>
    <row r="122" spans="10:11" ht="12.75">
      <c r="J122" s="21"/>
      <c r="K122" s="21"/>
    </row>
  </sheetData>
  <mergeCells count="101">
    <mergeCell ref="A105:J105"/>
    <mergeCell ref="A100:A103"/>
    <mergeCell ref="B100:B103"/>
    <mergeCell ref="J100:J103"/>
    <mergeCell ref="K100:K103"/>
    <mergeCell ref="A95:A98"/>
    <mergeCell ref="B95:B98"/>
    <mergeCell ref="J95:J98"/>
    <mergeCell ref="K95:K98"/>
    <mergeCell ref="A91:A94"/>
    <mergeCell ref="B91:B94"/>
    <mergeCell ref="J91:J94"/>
    <mergeCell ref="K91:K94"/>
    <mergeCell ref="A87:A90"/>
    <mergeCell ref="B87:B90"/>
    <mergeCell ref="J87:J90"/>
    <mergeCell ref="K87:K90"/>
    <mergeCell ref="A83:A86"/>
    <mergeCell ref="B83:B86"/>
    <mergeCell ref="J83:J86"/>
    <mergeCell ref="K83:K86"/>
    <mergeCell ref="A79:A82"/>
    <mergeCell ref="B79:B82"/>
    <mergeCell ref="J79:J82"/>
    <mergeCell ref="K79:K82"/>
    <mergeCell ref="K70:K73"/>
    <mergeCell ref="A74:A77"/>
    <mergeCell ref="B74:B77"/>
    <mergeCell ref="J74:J77"/>
    <mergeCell ref="K74:K77"/>
    <mergeCell ref="A69:I69"/>
    <mergeCell ref="A70:A73"/>
    <mergeCell ref="B70:B73"/>
    <mergeCell ref="J70:J73"/>
    <mergeCell ref="A65:A68"/>
    <mergeCell ref="B65:B68"/>
    <mergeCell ref="J65:J68"/>
    <mergeCell ref="K65:K68"/>
    <mergeCell ref="A61:A64"/>
    <mergeCell ref="B61:B64"/>
    <mergeCell ref="J61:J64"/>
    <mergeCell ref="K61:K64"/>
    <mergeCell ref="A57:A60"/>
    <mergeCell ref="B57:B60"/>
    <mergeCell ref="J57:J60"/>
    <mergeCell ref="K57:K60"/>
    <mergeCell ref="A53:A56"/>
    <mergeCell ref="B53:B56"/>
    <mergeCell ref="J53:J56"/>
    <mergeCell ref="K53:K56"/>
    <mergeCell ref="A49:A52"/>
    <mergeCell ref="B49:B52"/>
    <mergeCell ref="J49:J52"/>
    <mergeCell ref="K49:K52"/>
    <mergeCell ref="A44:A47"/>
    <mergeCell ref="B44:B47"/>
    <mergeCell ref="J44:J47"/>
    <mergeCell ref="K44:K47"/>
    <mergeCell ref="A40:A43"/>
    <mergeCell ref="B40:B43"/>
    <mergeCell ref="J40:J43"/>
    <mergeCell ref="K40:K43"/>
    <mergeCell ref="A35:A38"/>
    <mergeCell ref="B35:B38"/>
    <mergeCell ref="J35:J38"/>
    <mergeCell ref="K35:K38"/>
    <mergeCell ref="A31:A34"/>
    <mergeCell ref="B31:B34"/>
    <mergeCell ref="J31:J34"/>
    <mergeCell ref="K31:K34"/>
    <mergeCell ref="A27:A30"/>
    <mergeCell ref="B27:B30"/>
    <mergeCell ref="J27:J30"/>
    <mergeCell ref="K27:K30"/>
    <mergeCell ref="A22:A25"/>
    <mergeCell ref="B22:B25"/>
    <mergeCell ref="J22:J25"/>
    <mergeCell ref="K22:K25"/>
    <mergeCell ref="A16:A19"/>
    <mergeCell ref="B16:B19"/>
    <mergeCell ref="J16:J19"/>
    <mergeCell ref="K16:K19"/>
    <mergeCell ref="A12:A15"/>
    <mergeCell ref="B12:B15"/>
    <mergeCell ref="J12:J15"/>
    <mergeCell ref="K12:K15"/>
    <mergeCell ref="A7:K7"/>
    <mergeCell ref="A8:A11"/>
    <mergeCell ref="B8:B11"/>
    <mergeCell ref="J8:J11"/>
    <mergeCell ref="K8:K11"/>
    <mergeCell ref="A1:K1"/>
    <mergeCell ref="A2:A6"/>
    <mergeCell ref="B2:B6"/>
    <mergeCell ref="C2:C6"/>
    <mergeCell ref="D2:I2"/>
    <mergeCell ref="J2:K4"/>
    <mergeCell ref="D3:I3"/>
    <mergeCell ref="D5:I5"/>
    <mergeCell ref="J5:J6"/>
    <mergeCell ref="K5:K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Ruslan</cp:lastModifiedBy>
  <dcterms:created xsi:type="dcterms:W3CDTF">1996-10-08T23:32:33Z</dcterms:created>
  <dcterms:modified xsi:type="dcterms:W3CDTF">2007-12-13T20:19:21Z</dcterms:modified>
  <cp:category/>
  <cp:version/>
  <cp:contentType/>
  <cp:contentStatus/>
</cp:coreProperties>
</file>